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767" yWindow="32767" windowWidth="24000" windowHeight="9045" tabRatio="948" firstSheet="4" activeTab="4"/>
  </bookViews>
  <sheets>
    <sheet name="modList14_1" sheetId="1" state="veryHidden" r:id="rId1"/>
    <sheet name="modProv" sheetId="2" state="veryHidden" r:id="rId2"/>
    <sheet name="Инструкция" sheetId="3" r:id="rId3"/>
    <sheet name="Лог обновления" sheetId="4" state="veryHidden" r:id="rId4"/>
    <sheet name="Титульный" sheetId="5" r:id="rId5"/>
    <sheet name="Территории" sheetId="6" r:id="rId6"/>
    <sheet name="Перечень тарифов" sheetId="7" r:id="rId7"/>
    <sheet name="Форма 1.0.1 | Форма 2.13" sheetId="8" r:id="rId8"/>
    <sheet name="Форма 2.13" sheetId="9" r:id="rId9"/>
    <sheet name="Форма 1.0.1 | Форма 2.14.1" sheetId="10" r:id="rId10"/>
    <sheet name="Форма 2.14.1" sheetId="11" r:id="rId11"/>
    <sheet name="Форма 1.0.1 | Т-тех" sheetId="12" state="veryHidden" r:id="rId12"/>
    <sheet name="Форма 2.14.2 | Т-тех" sheetId="13" state="veryHidden" r:id="rId13"/>
    <sheet name="Форма 1.0.1 | Т-транс" sheetId="14" state="veryHidden" r:id="rId14"/>
    <sheet name="Форма 2.14.2 | Т-транс" sheetId="15" state="veryHidden" r:id="rId15"/>
    <sheet name="Форма 1.0.1 | Т-подвоз" sheetId="16" state="veryHidden" r:id="rId16"/>
    <sheet name="Форма 2.14.2 | Т-подвоз" sheetId="17" state="veryHidden" r:id="rId17"/>
    <sheet name="Форма 1.0.1 | Т-пит" sheetId="18" r:id="rId18"/>
    <sheet name="Форма 2.14.2 | Т-пит" sheetId="19" r:id="rId19"/>
    <sheet name="Форма 1.0.1 | Т-подкл(инд)" sheetId="20" state="veryHidden" r:id="rId20"/>
    <sheet name="Форма 2.14.3 | Т-подкл(инд)" sheetId="21" state="veryHidden" r:id="rId21"/>
    <sheet name="Форма 1.0.1 | Т-подкл" sheetId="22" state="veryHidden" r:id="rId22"/>
    <sheet name="Форма 2.14.3 | Т-подкл" sheetId="23" state="veryHidden" r:id="rId23"/>
    <sheet name="Форма 1.0.2" sheetId="24" state="veryHidden" r:id="rId24"/>
    <sheet name="Сведения об изменении" sheetId="25" r:id="rId25"/>
    <sheet name="Комментарии" sheetId="26" r:id="rId26"/>
    <sheet name="Проверка" sheetId="27" r:id="rId27"/>
    <sheet name="modListTempFilter" sheetId="28" state="veryHidden" r:id="rId28"/>
    <sheet name="modCheckCyan" sheetId="29" state="veryHidden" r:id="rId29"/>
    <sheet name="REESTR_LINK" sheetId="30" state="veryHidden" r:id="rId30"/>
    <sheet name="REESTR_DS" sheetId="31" state="veryHidden" r:id="rId31"/>
    <sheet name="modHTTP" sheetId="32" state="veryHidden" r:id="rId32"/>
    <sheet name="modfrmRezimChoose" sheetId="33" state="veryHidden" r:id="rId33"/>
    <sheet name="modSheetMain" sheetId="34" state="veryHidden" r:id="rId34"/>
    <sheet name="REESTR_VT" sheetId="35" state="veryHidden" r:id="rId35"/>
    <sheet name="REESTR_VED" sheetId="36" state="veryHidden" r:id="rId36"/>
    <sheet name="modfrmReestrObj" sheetId="37" state="veryHidden" r:id="rId37"/>
    <sheet name="AllSheetsInThisWorkbook" sheetId="38" state="veryHidden" r:id="rId38"/>
    <sheet name="et_union_vert" sheetId="39" state="veryHidden" r:id="rId39"/>
    <sheet name="modInstruction" sheetId="40" state="veryHidden" r:id="rId40"/>
    <sheet name="modRegion" sheetId="41" state="veryHidden" r:id="rId41"/>
    <sheet name="modReestr" sheetId="42" state="veryHidden" r:id="rId42"/>
    <sheet name="modfrmReestr" sheetId="43" state="veryHidden" r:id="rId43"/>
    <sheet name="modUpdTemplMain" sheetId="44" state="veryHidden" r:id="rId44"/>
    <sheet name="REESTR_ORG" sheetId="45" state="veryHidden" r:id="rId45"/>
    <sheet name="modClassifierValidate" sheetId="46" state="veryHidden" r:id="rId46"/>
    <sheet name="modHyp" sheetId="47" state="veryHidden" r:id="rId47"/>
    <sheet name="modServiceModule" sheetId="48" state="veryHidden" r:id="rId48"/>
    <sheet name="modList00" sheetId="49" state="veryHidden" r:id="rId49"/>
    <sheet name="modList01" sheetId="50" state="veryHidden" r:id="rId50"/>
    <sheet name="modList02" sheetId="51" state="veryHidden" r:id="rId51"/>
    <sheet name="modList03" sheetId="52" state="veryHidden" r:id="rId52"/>
    <sheet name="REESTR_MO_FILTER" sheetId="53" state="veryHidden" r:id="rId53"/>
    <sheet name="REESTR_MO" sheetId="54" state="veryHidden" r:id="rId54"/>
    <sheet name="TEHSHEET" sheetId="55" state="veryHidden" r:id="rId55"/>
    <sheet name="et_union_hor" sheetId="56" state="veryHidden" r:id="rId56"/>
    <sheet name="modInfo" sheetId="57" state="veryHidden" r:id="rId57"/>
    <sheet name="modList05" sheetId="58" state="veryHidden" r:id="rId58"/>
    <sheet name="modList06" sheetId="59" state="veryHidden" r:id="rId59"/>
    <sheet name="modList07" sheetId="60" state="veryHidden" r:id="rId60"/>
    <sheet name="modList13" sheetId="61" state="veryHidden" r:id="rId61"/>
    <sheet name="modfrmDateChoose" sheetId="62" state="veryHidden" r:id="rId62"/>
    <sheet name="modComm" sheetId="63" state="veryHidden" r:id="rId63"/>
    <sheet name="modThisWorkbook" sheetId="64" state="veryHidden" r:id="rId64"/>
    <sheet name="modfrmReestrMR" sheetId="65" state="veryHidden" r:id="rId65"/>
    <sheet name="modfrmCheckUpdates" sheetId="66" state="veryHidden" r:id="rId66"/>
  </sheets>
  <definedNames>
    <definedName name="_xlnm._FilterDatabase" localSheetId="26" hidden="1">'Проверка'!$B$4:$D$4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Т-пит'!$M$35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'Территории'!$D$15:$L$15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Т-пит'!$M$18:$AD$35</definedName>
    <definedName name="checkCell_List06_4_double_date">'Форма 2.14.2 | Т-пит'!$AE$18:$AE$35</definedName>
    <definedName name="checkCell_List06_4_unique_t">'Форма 2.14.2 | Т-пит'!$M$18:$M$35</definedName>
    <definedName name="checkCell_List06_4_unique_t1">'Форма 2.14.2 | Т-пит'!$AF$18:$AF$35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_List13">'Форма 2.13'!$F$10:$H$14</definedName>
    <definedName name="DATA_URL">'TEHSHEET'!$H$32</definedName>
    <definedName name="dataType">'Титульный'!$F$14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'REESTR_DS'!$B$2:$B$3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3_FormulaVD">'Форма 1.0.1 | Т-подвоз'!$H$9</definedName>
    <definedName name="et_List05_4">'et_union_hor'!$291:$299</definedName>
    <definedName name="et_List05_4_FormulaVD">'Форма 1.0.1 | Т-пит'!$H$9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'et_union_hor'!$O$77:$AC$81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_Period">'et_union_hor'!$V$29:$V$41</definedName>
    <definedName name="et_pIns_List06_10_Period">'et_union_hor'!$AK$181:$AK$190</definedName>
    <definedName name="et_pIns_List06_2_Period">'et_union_hor'!$V$45:$V$56</definedName>
    <definedName name="et_pIns_List06_3_Period">'et_union_hor'!$V$61:$V$72</definedName>
    <definedName name="et_pIns_List06_4_Period">'et_union_hor'!$AC$77:$AC$88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_publication">'Титульный'!$F$9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'Территории'!$P$11:$P$15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_Podkl">'modInfo'!$B$24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'TEHSHEET'!$AP$2:$AP$7</definedName>
    <definedName name="kind_group_rates_load_filter">'TEHSHEET'!$AQ$2:$AQ$6</definedName>
    <definedName name="kind_of_activity">'REESTR_VED'!$B$2:$B$8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_H">'TEHSHEET'!$AW$2:$AW$25</definedName>
    <definedName name="List_M">'TEHSHEET'!$AX$2:$AX$61</definedName>
    <definedName name="LIST_MR_MO_OKTMO">'REESTR_MO'!$A$2:$D$479</definedName>
    <definedName name="List01_CheckC">'Территории'!$D$11:$L$15</definedName>
    <definedName name="List01_NameCol">'Территории'!$K$1:$M$1</definedName>
    <definedName name="List01_REESTR_MO">'Территории'!$H$11:$L$15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Т-пит'!$AC$18:$AC$35</definedName>
    <definedName name="List06_4_note">'Форма 2.14.2 | Т-пит'!$AD$18:$AD$35</definedName>
    <definedName name="List06_4_Period">'Форма 2.14.2 | Т-пит'!$O$18:$U$35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'modSheetMain'!$A:$A</definedName>
    <definedName name="logical">'TEHSHEET'!$D$2:$D$3</definedName>
    <definedName name="mo_List01">'Территории'!$K$11:$K$15</definedName>
    <definedName name="MODesc">'Перечень тарифов'!$N$20:$N$25</definedName>
    <definedName name="MONTH">'TEHSHEET'!$E$2:$E$13</definedName>
    <definedName name="mr_List01">'Территории'!$H$11:$H$15</definedName>
    <definedName name="mrCopy_List01">'Территории'!$M$11:$M$15</definedName>
    <definedName name="mrmoCopy_List01">'Территории'!$R$11:$R$15</definedName>
    <definedName name="nalog">'Титульный'!$F$34</definedName>
    <definedName name="name_rates">'Перечень тарифов'!$J$20:$J$25</definedName>
    <definedName name="name_rates_4">'TEHSHEET'!$AA$2:$AA$5</definedName>
    <definedName name="name_rates_4_filter">'TEHSHEET'!$AB$2:$AB$4</definedName>
    <definedName name="name_rates_8">'TEHSHEET'!$AC$2:$AC$4</definedName>
    <definedName name="name_rates_8_filter">'TEHSHEET'!$AD$2:$AD$4</definedName>
    <definedName name="nameApr">'Перечень тарифов'!$G$7</definedName>
    <definedName name="NameOrPr">'Титульный'!$F$18</definedName>
    <definedName name="NameOrPr_ch">'Титульный'!$F$23</definedName>
    <definedName name="numberPr">'Титульный'!$F$20</definedName>
    <definedName name="numberPr_ch">'Титульный'!$F$25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'Комментарии'!$C$11:$C$12</definedName>
    <definedName name="pDel_List01_0">'Территории'!$C$11:$C$15</definedName>
    <definedName name="pDel_List01_1">'Территории'!$F$11:$F$15</definedName>
    <definedName name="pDel_List01_2">'Территории'!$I$11:$I$15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Т-пит'!$I$18:$K$36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Т-пит'!$AC$18:$AC$35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'TEHSHEET'!$F$2:$F$5</definedName>
    <definedName name="REESTR_LINK_RANGE">'REESTR_LINK'!$A$2:$C$3</definedName>
    <definedName name="REESTR_ORG_RANGE">'REESTR_ORG'!$A$2:$J$156</definedName>
    <definedName name="REESTR_VED_RANGE">'REESTR_VED'!$A$2:$B$8</definedName>
    <definedName name="REESTR_VT_RANGE">'REESTR_VT'!$A$2:$B$7</definedName>
    <definedName name="RegExc_clear_1">'et_union_hor'!$L$118:$W$118,'et_union_hor'!$L$124:$W$124</definedName>
    <definedName name="RegExc_Clear_2">'et_union_hor'!$L$135:$W$135,'et_union_hor'!$L$141:$W$141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'TEHSHEET'!$I$2:$I$21</definedName>
    <definedName name="tariffDesc">'Перечень тарифов'!$R$20:$R$25</definedName>
    <definedName name="TECH_ORG_ID">'Титульный'!$F$1</definedName>
    <definedName name="ter_List01">'Территории'!$E$11:$E$15</definedName>
    <definedName name="terCopy_List01">'Территории'!$Q$11:$Q$15</definedName>
    <definedName name="TitlePr_ch">'Титульный'!$F$22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_teplnos_1">'Форма 2.14.2 | Т-тех'!$M$23</definedName>
    <definedName name="vid_teplnos_10">'et_union_hor'!$M$137</definedName>
    <definedName name="vid_teplnos_11">'Форма 2.14.2 | Т-пит'!$M$23</definedName>
    <definedName name="vid_teplnos_12">'et_union_hor'!$M$82</definedName>
    <definedName name="vid_teplnos_2">'Форма 2.14.2 | Т-транс'!$M$23</definedName>
    <definedName name="vid_teplnos_3">'Форма 2.14.2 | Т-подвоз'!$M$23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'TEHSHEET'!$C$2:$C$6</definedName>
    <definedName name="year_list1">'TEHSHEET'!$B$2:$B$27</definedName>
  </definedNames>
  <calcPr fullCalcOnLoad="1"/>
</workbook>
</file>

<file path=xl/sharedStrings.xml><?xml version="1.0" encoding="utf-8"?>
<sst xmlns="http://schemas.openxmlformats.org/spreadsheetml/2006/main" count="4312" uniqueCount="2240">
  <si>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</si>
  <si>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</si>
  <si>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</si>
  <si>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</si>
  <si>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</si>
  <si>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</si>
  <si>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</si>
  <si>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</si>
  <si>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</si>
  <si>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</si>
  <si>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</si>
  <si>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</si>
  <si>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</si>
  <si>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</si>
  <si>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</si>
  <si>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</si>
  <si>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</si>
  <si>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</si>
  <si>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</si>
  <si>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</si>
  <si>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</si>
  <si>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</si>
  <si>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</si>
  <si>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</si>
  <si>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</si>
  <si>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</si>
  <si>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</si>
  <si>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</si>
  <si>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</si>
  <si>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</si>
  <si>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</si>
  <si>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</si>
  <si>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</si>
  <si>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</si>
  <si>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</si>
  <si>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</si>
  <si>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</si>
  <si>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</si>
  <si>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</si>
  <si>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</si>
  <si>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</si>
  <si>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</si>
  <si>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</si>
  <si>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</si>
  <si>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</si>
  <si>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</si>
  <si>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</si>
  <si>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</si>
  <si>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</si>
  <si>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</si>
  <si>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</si>
  <si>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</si>
  <si>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</si>
  <si>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</si>
  <si>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</si>
  <si>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</si>
  <si>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</si>
  <si>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</si>
  <si>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</si>
  <si>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</si>
  <si>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</si>
  <si>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</si>
  <si>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</si>
  <si>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</si>
  <si>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</si>
  <si>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</si>
  <si>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</si>
  <si>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</si>
  <si>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</si>
  <si>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</si>
  <si>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</si>
  <si>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</si>
  <si>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</si>
  <si>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</si>
  <si>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</si>
  <si>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</si>
  <si>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</si>
  <si>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</si>
  <si>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</si>
  <si>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</si>
  <si>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</si>
  <si>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</si>
  <si>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</si>
  <si>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</si>
  <si>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</si>
  <si>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</si>
  <si>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</si>
  <si>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</si>
  <si>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</si>
  <si>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</si>
  <si>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</si>
  <si>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</si>
  <si>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</si>
  <si>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</si>
  <si>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</si>
  <si>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</si>
  <si>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</si>
  <si>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</si>
  <si>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</si>
  <si>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</si>
  <si>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</si>
  <si>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</si>
  <si>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</si>
  <si>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</si>
  <si>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</si>
  <si>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</si>
  <si>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</si>
  <si>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</si>
  <si>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</si>
  <si>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</si>
  <si>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</si>
  <si>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</si>
  <si>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</si>
  <si>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</si>
  <si>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</si>
  <si>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</si>
  <si>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</si>
  <si>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</si>
  <si>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</si>
  <si>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</si>
  <si>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</si>
  <si>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</si>
  <si>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</si>
  <si>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</si>
  <si>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</si>
  <si>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</si>
  <si>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</si>
  <si>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</si>
  <si>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</si>
  <si>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</si>
  <si>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</si>
  <si>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</si>
  <si>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</si>
  <si>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</si>
  <si>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</si>
  <si>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</si>
  <si>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</si>
  <si>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</si>
  <si>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</si>
  <si>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</si>
  <si>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</si>
  <si>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</si>
  <si>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</si>
  <si>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</si>
  <si>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</si>
  <si>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</si>
  <si>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</si>
  <si>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</si>
  <si>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</si>
  <si>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</si>
  <si>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</si>
  <si>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</si>
  <si>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</si>
  <si>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</si>
  <si>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</si>
  <si>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</si>
  <si>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</si>
  <si>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</si>
  <si>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</si>
  <si>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</si>
  <si>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</si>
  <si>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</si>
  <si>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</si>
  <si>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</si>
  <si>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</si>
  <si>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</si>
  <si>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</si>
  <si>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</si>
  <si>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</si>
  <si>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</si>
  <si>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</si>
  <si>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</si>
  <si>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</si>
  <si>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</si>
  <si>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</si>
  <si>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</si>
  <si>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</si>
  <si>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</si>
  <si>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</si>
  <si>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</si>
  <si>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</si>
  <si>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</si>
  <si>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</si>
  <si>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</si>
  <si>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</si>
  <si>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</si>
  <si>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</si>
  <si>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</si>
  <si>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</si>
  <si>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</si>
  <si>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</si>
  <si>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</si>
  <si>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</si>
  <si>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</si>
  <si>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</si>
  <si>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</si>
  <si>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</si>
  <si>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</si>
  <si>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</si>
  <si>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</si>
  <si>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</si>
  <si>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</si>
  <si>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</si>
  <si>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</si>
  <si>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</si>
  <si>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</si>
  <si>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</si>
  <si>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</si>
  <si>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</si>
  <si>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</si>
  <si>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</si>
  <si>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</si>
  <si>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</si>
  <si>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</si>
  <si>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</si>
  <si>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</si>
  <si>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</si>
  <si>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</si>
  <si>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</si>
  <si>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</si>
  <si>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</si>
  <si>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</si>
  <si>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</si>
  <si>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</si>
  <si>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</si>
  <si>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</si>
  <si>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</si>
  <si>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</si>
  <si>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</si>
  <si>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</si>
  <si>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</si>
  <si>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</si>
  <si>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</si>
  <si>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</si>
  <si>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</si>
  <si>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</si>
  <si>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</si>
  <si>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</si>
  <si>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</si>
  <si>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</si>
  <si>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</si>
  <si>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</si>
  <si>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</si>
  <si>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</si>
  <si>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</si>
  <si>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</si>
  <si>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</si>
  <si>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</si>
  <si>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</si>
  <si>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</si>
  <si>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</si>
  <si>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</si>
  <si>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</si>
  <si>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</si>
  <si>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</si>
  <si>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</si>
  <si>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</si>
  <si>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</si>
  <si>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</si>
  <si>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</si>
  <si>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</si>
  <si>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</si>
  <si>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</si>
  <si>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</si>
  <si>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</si>
  <si>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</si>
  <si>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</si>
  <si>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</si>
  <si>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</si>
  <si>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</si>
  <si>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</si>
  <si>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</si>
  <si>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</si>
  <si>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</si>
  <si>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</si>
  <si>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</si>
  <si>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</si>
  <si>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</si>
  <si>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</si>
  <si>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</si>
  <si>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</si>
  <si>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</si>
  <si>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</si>
  <si>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</si>
  <si>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</si>
  <si>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</si>
  <si>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</si>
  <si>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</si>
  <si>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</si>
  <si>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</si>
  <si>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</si>
  <si>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</si>
  <si>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</si>
  <si>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</si>
  <si>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</si>
  <si>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</si>
  <si>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</si>
  <si>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</si>
  <si>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</si>
  <si>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</si>
  <si>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</si>
  <si>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</si>
  <si>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</si>
  <si>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</si>
  <si>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</si>
  <si>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</si>
  <si>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</si>
  <si>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</si>
  <si>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</si>
  <si>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</si>
  <si>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</si>
  <si>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</si>
  <si>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</si>
  <si>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</si>
  <si>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</si>
  <si>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</si>
  <si>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</si>
  <si>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</si>
  <si>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</si>
  <si>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</si>
  <si>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</si>
  <si>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</si>
  <si>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</si>
  <si>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</si>
  <si>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</si>
  <si>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</si>
  <si>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</si>
  <si>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</si>
  <si>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</si>
  <si>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</si>
  <si>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</si>
  <si>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</si>
  <si>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</si>
  <si>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</si>
  <si>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</si>
  <si>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</si>
  <si>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</si>
  <si>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</si>
  <si>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</si>
  <si>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</si>
  <si>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</si>
  <si>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</si>
  <si>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</si>
  <si>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</si>
  <si>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</si>
  <si>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</si>
  <si>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</si>
  <si>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</si>
  <si>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</si>
  <si>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</si>
  <si>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</si>
  <si>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</si>
  <si>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</si>
  <si>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</si>
  <si>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</si>
  <si>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</si>
  <si>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</si>
  <si>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</si>
  <si>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</si>
  <si>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</si>
  <si>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</si>
  <si>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</si>
  <si>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</si>
  <si>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</si>
  <si>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</si>
  <si>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</si>
  <si>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</si>
  <si>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</si>
  <si>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</si>
  <si>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</si>
  <si>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</si>
  <si>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</si>
  <si>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</si>
  <si>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</si>
  <si>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</si>
  <si>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</si>
  <si>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</si>
  <si>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</si>
  <si>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</si>
  <si>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</si>
  <si>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</si>
  <si>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</si>
  <si>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</si>
  <si>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</si>
  <si>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</si>
  <si>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</si>
  <si>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</si>
  <si>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</si>
  <si>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</si>
  <si>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</si>
  <si>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</si>
  <si>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</si>
  <si>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</si>
  <si>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</si>
  <si>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</si>
  <si>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</si>
  <si>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</si>
  <si>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</si>
  <si>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</si>
  <si>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</si>
  <si>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</si>
  <si>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</si>
  <si>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</si>
  <si>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</si>
  <si>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</si>
  <si>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</si>
  <si>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</si>
  <si>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</si>
  <si>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</si>
  <si>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</si>
  <si>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</si>
  <si>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</si>
  <si>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</si>
  <si>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</si>
  <si>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</si>
  <si>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</si>
  <si>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</si>
  <si>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</si>
  <si>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</si>
  <si>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</si>
  <si>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</si>
  <si>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</si>
  <si>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</si>
  <si>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</si>
  <si>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</si>
  <si>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</si>
  <si>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</si>
  <si>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</si>
  <si>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</si>
  <si>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</si>
  <si>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</si>
  <si>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</si>
  <si>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</si>
  <si>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</si>
  <si>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</si>
  <si>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</si>
  <si>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</si>
  <si>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</si>
  <si>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</si>
  <si>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</si>
  <si>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</si>
  <si>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</si>
  <si>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</si>
  <si>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</si>
  <si>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</si>
  <si>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</si>
  <si>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</si>
  <si>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</si>
  <si>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</si>
  <si>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</si>
  <si>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</si>
  <si>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</si>
  <si>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</si>
  <si>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</si>
  <si>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</si>
  <si>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</si>
  <si>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</si>
  <si>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</si>
  <si>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</si>
  <si>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</si>
  <si>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</si>
  <si>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</si>
  <si>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</si>
  <si>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</si>
  <si>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</si>
  <si>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</si>
  <si>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</si>
  <si>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</si>
  <si>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</si>
  <si>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</si>
  <si>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</si>
  <si>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</si>
  <si>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</si>
  <si>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</si>
  <si>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</si>
  <si>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</si>
  <si>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</si>
  <si>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</si>
  <si>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</si>
  <si>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</si>
  <si>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</si>
  <si>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</si>
  <si>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</si>
  <si>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</si>
  <si>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</si>
  <si>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</si>
  <si>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</si>
  <si>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</si>
  <si>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</si>
  <si>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</si>
  <si>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</si>
  <si>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</si>
  <si>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</si>
  <si>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</si>
  <si>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</si>
  <si>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</si>
  <si>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</si>
  <si>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</si>
  <si>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</si>
  <si>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</si>
  <si>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</si>
  <si>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</si>
  <si>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</si>
  <si>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</si>
  <si>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</si>
  <si>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</si>
  <si>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</si>
  <si>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</si>
  <si>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</si>
  <si>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</si>
  <si>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</si>
  <si>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</si>
  <si>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</si>
  <si>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</si>
  <si>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</si>
  <si>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</si>
  <si>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</si>
  <si>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</si>
  <si>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</si>
  <si>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</si>
  <si>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</si>
  <si>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</si>
  <si>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</si>
  <si>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</si>
  <si>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</si>
  <si>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</si>
  <si>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</si>
  <si>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</si>
  <si>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</si>
  <si>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</si>
  <si>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</si>
  <si>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</si>
  <si>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</si>
  <si>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</si>
  <si>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</si>
  <si>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</si>
  <si>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</si>
  <si>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</si>
  <si>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</si>
  <si>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</si>
  <si>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</si>
  <si>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</si>
  <si>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</si>
  <si>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</si>
  <si>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</si>
  <si>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</si>
  <si>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</si>
  <si>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</si>
  <si>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</si>
  <si>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</si>
  <si>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</si>
  <si>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</si>
  <si>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</si>
  <si>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</si>
  <si>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</si>
  <si>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</si>
  <si>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</si>
  <si>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</si>
  <si>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</si>
  <si>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</si>
  <si>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</si>
  <si>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</si>
  <si>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</si>
  <si>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</si>
  <si>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</si>
  <si>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</si>
  <si>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</si>
  <si>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</si>
  <si>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</si>
  <si>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</si>
  <si>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</si>
  <si>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</si>
  <si>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</si>
  <si>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</si>
  <si>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</si>
  <si>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</si>
  <si>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</si>
  <si>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</si>
  <si>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</si>
  <si>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</si>
  <si>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</si>
  <si>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</si>
  <si>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</si>
  <si>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</si>
  <si>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</si>
  <si>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</si>
  <si>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</si>
  <si>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</si>
  <si>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</si>
  <si>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</si>
  <si>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</si>
  <si>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</si>
  <si>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</si>
  <si>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</si>
  <si>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</si>
  <si>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</si>
  <si>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</si>
  <si>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</si>
  <si>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</si>
  <si>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</si>
  <si>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</si>
  <si>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</si>
  <si>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</si>
  <si>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</si>
  <si>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</si>
  <si>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</si>
  <si>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</si>
  <si>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</si>
  <si>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</si>
  <si>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</si>
  <si>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</si>
  <si>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</si>
  <si>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</si>
  <si>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</si>
  <si>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</si>
  <si>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</si>
  <si>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</si>
  <si>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</si>
  <si>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</si>
  <si>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</si>
  <si>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</si>
  <si>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</si>
  <si>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</si>
  <si>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</si>
  <si>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</si>
  <si>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</si>
  <si>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</si>
  <si>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</si>
  <si>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</si>
  <si>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</si>
  <si>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</si>
  <si>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</si>
  <si>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</si>
  <si>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</si>
  <si>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</si>
  <si>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</si>
  <si>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</si>
  <si>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</si>
  <si>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</si>
  <si>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</si>
  <si>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</si>
  <si>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</si>
  <si>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</si>
  <si>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</si>
  <si>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</si>
  <si>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</si>
  <si>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</si>
  <si>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</si>
  <si>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</si>
  <si>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</si>
  <si>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</si>
  <si>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</si>
  <si>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</si>
  <si>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</si>
  <si>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</si>
  <si>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</si>
  <si>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</si>
  <si>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</si>
  <si>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</si>
  <si>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</si>
  <si>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</si>
  <si>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</si>
  <si>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</si>
  <si>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</si>
  <si>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</si>
  <si>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</si>
  <si>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</si>
  <si>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</si>
  <si>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</si>
  <si>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</si>
  <si>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</si>
  <si>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</si>
  <si>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</si>
  <si>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</si>
  <si>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</si>
  <si>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</si>
  <si>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</si>
  <si>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</si>
  <si>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</si>
  <si>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</si>
  <si>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</si>
  <si>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</si>
  <si>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</si>
  <si>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</si>
  <si>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</si>
  <si>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</si>
  <si>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</si>
  <si>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</si>
  <si>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</si>
  <si>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</si>
  <si>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</si>
  <si>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</si>
  <si>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</si>
  <si>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</si>
  <si>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</si>
  <si>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</si>
  <si>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</si>
  <si>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</si>
  <si>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</si>
  <si>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</si>
  <si>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</si>
  <si>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</si>
  <si>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</si>
  <si>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</si>
  <si>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</si>
  <si>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</si>
  <si>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2.14.1' при отсутствии у организации инвестиционной программы (ее проекта).
2. Корректировка проверки при сохранении.</t>
  </si>
  <si>
    <t>Размер файла обновления: 369664 байт</t>
  </si>
  <si>
    <t>Подготовка к обновлению...</t>
  </si>
  <si>
    <t>Сохранение файла резервной копии: C:\Users\User\Desktop\Логачева\2021 год\FAS.JKH.OPEN.INFO.REQUEST.HVS.BKP..xlsb</t>
  </si>
  <si>
    <t>Резервная копия создана: C:\Users\User\Desktop\Логачева\2021 год\FAS.JKH.OPEN.INFO.REQUEST.HVS.BKP..xlsb</t>
  </si>
  <si>
    <t>Создание книги для установки обновлений...</t>
  </si>
  <si>
    <t>Файл обновления загружен: C:\Users\User\Desktop\Логачева\2021 год\UPDATE.FAS.JKH.OPEN.INFO.REQUEST.HVS.TO.1.0.2.60.xls</t>
  </si>
  <si>
    <t>население и приравненные категории</t>
  </si>
  <si>
    <t>Обновление завершилось удачно! Шаблон FAS.JKH.OPEN.INFO.REQUEST.HVS.xlsb сохранен под именем 'FAS.JKH.OPEN.INFO.REQUEST.HVS(v1.0.2).xlsb'</t>
  </si>
  <si>
    <t>Нет доступных обновлений для отчёта с кодом FAS.JKH.OPEN.INFO.REQUEST.HVS!</t>
  </si>
  <si>
    <t>13.07.2020</t>
  </si>
  <si>
    <t>Аннинский муниципальный район</t>
  </si>
  <si>
    <t>20602000</t>
  </si>
  <si>
    <t>Аннинское городское поселение</t>
  </si>
  <si>
    <t>20602151</t>
  </si>
  <si>
    <t>Артюшкинское сельское поселение</t>
  </si>
  <si>
    <t>20602408</t>
  </si>
  <si>
    <t>Архангельское сельское поселение</t>
  </si>
  <si>
    <t>20602412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</si>
  <si>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</si>
  <si>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</si>
  <si>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</si>
  <si>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</si>
  <si>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</si>
  <si>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</si>
  <si>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</si>
  <si>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</si>
  <si>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</si>
  <si>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</si>
  <si>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</si>
  <si>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</si>
  <si>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</si>
  <si>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</si>
  <si>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</si>
  <si>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</si>
  <si>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</si>
  <si>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</si>
  <si>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</si>
  <si>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</si>
  <si>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</si>
  <si>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</si>
  <si>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</si>
  <si>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</si>
  <si>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</si>
  <si>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</si>
  <si>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</si>
  <si>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</si>
  <si>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</si>
  <si>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</si>
  <si>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</si>
  <si>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</si>
  <si>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</si>
  <si>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</si>
  <si>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</si>
  <si>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</si>
  <si>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</si>
  <si>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</si>
  <si>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</si>
  <si>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</si>
  <si>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Бобровский муниципальный район</t>
  </si>
  <si>
    <t>20604000</t>
  </si>
  <si>
    <t>Анновское сельское поселение</t>
  </si>
  <si>
    <t>20604408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</si>
  <si>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</si>
  <si>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</si>
  <si>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</si>
  <si>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</si>
  <si>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</si>
  <si>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</si>
  <si>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</si>
  <si>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</si>
  <si>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</si>
  <si>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</si>
  <si>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</si>
  <si>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</si>
  <si>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</si>
  <si>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</si>
  <si>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</si>
  <si>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</si>
  <si>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</si>
  <si>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</si>
  <si>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</si>
  <si>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</si>
  <si>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</si>
  <si>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</si>
  <si>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</si>
  <si>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</si>
  <si>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</si>
  <si>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</si>
  <si>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</si>
  <si>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</si>
  <si>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</si>
  <si>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</si>
  <si>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</si>
  <si>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</si>
  <si>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</si>
  <si>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</si>
  <si>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</si>
  <si>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Богучарский муниципальный район</t>
  </si>
  <si>
    <t>20605000</t>
  </si>
  <si>
    <t>Городское поселение - город Богучар</t>
  </si>
  <si>
    <t>20605101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</si>
  <si>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</si>
  <si>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</si>
  <si>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</si>
  <si>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</si>
  <si>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</si>
  <si>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</si>
  <si>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</si>
  <si>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</si>
  <si>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</si>
  <si>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</si>
  <si>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</si>
  <si>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</si>
  <si>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</si>
  <si>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</si>
  <si>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</si>
  <si>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</si>
  <si>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</si>
  <si>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</si>
  <si>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</si>
  <si>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</si>
  <si>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</si>
  <si>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</si>
  <si>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</si>
  <si>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</si>
  <si>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</si>
  <si>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</si>
  <si>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Бутурлиновский муниципальный район</t>
  </si>
  <si>
    <t>20608000</t>
  </si>
  <si>
    <t>20608404</t>
  </si>
  <si>
    <t>Бутурлиновское городское поселение</t>
  </si>
  <si>
    <t>20608101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</si>
  <si>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</si>
  <si>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</si>
  <si>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</si>
  <si>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</si>
  <si>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</si>
  <si>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</si>
  <si>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</si>
  <si>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</si>
  <si>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</si>
  <si>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</si>
  <si>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</si>
  <si>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</si>
  <si>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</si>
  <si>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</si>
  <si>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</si>
  <si>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</si>
  <si>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</si>
  <si>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</si>
  <si>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</si>
  <si>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</si>
  <si>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</si>
  <si>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</si>
  <si>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</si>
  <si>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</si>
  <si>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</si>
  <si>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</si>
  <si>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</si>
  <si>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</si>
  <si>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</si>
  <si>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</si>
  <si>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</si>
  <si>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</si>
  <si>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</si>
  <si>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</si>
  <si>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</si>
  <si>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</si>
  <si>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</si>
  <si>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Мамоновское сельское поселение</t>
  </si>
  <si>
    <t>20610424</t>
  </si>
  <si>
    <t>Нижнемамонское 1-е сельское поселение</t>
  </si>
  <si>
    <t>20610428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</si>
  <si>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</si>
  <si>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</si>
  <si>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</si>
  <si>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</si>
  <si>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</si>
  <si>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</si>
  <si>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</si>
  <si>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</si>
  <si>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</si>
  <si>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</si>
  <si>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</si>
  <si>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</si>
  <si>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</si>
  <si>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</si>
  <si>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</si>
  <si>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</si>
  <si>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</si>
  <si>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</si>
  <si>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</si>
  <si>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</si>
  <si>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Верхнехавское сельское поселение</t>
  </si>
  <si>
    <t>20611424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</si>
  <si>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</si>
  <si>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</si>
  <si>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</si>
  <si>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</si>
  <si>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</si>
  <si>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</si>
  <si>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</si>
  <si>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</si>
  <si>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</si>
  <si>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</si>
  <si>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</si>
  <si>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</si>
  <si>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</si>
  <si>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</si>
  <si>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</si>
  <si>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</si>
  <si>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</si>
  <si>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</si>
  <si>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</si>
  <si>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</si>
  <si>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</si>
  <si>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</si>
  <si>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Воробьёвский муниципальный район</t>
  </si>
  <si>
    <t>20612000</t>
  </si>
  <si>
    <t>20612402</t>
  </si>
  <si>
    <t>Воробьевское сельское поселение</t>
  </si>
  <si>
    <t>20612406</t>
  </si>
  <si>
    <t>Никольское 1-е сельское поселение</t>
  </si>
  <si>
    <t>20612418</t>
  </si>
  <si>
    <t>Солонецкое сельское поселение</t>
  </si>
  <si>
    <t>20612430</t>
  </si>
  <si>
    <t>Городской округ город Борисоглебск</t>
  </si>
  <si>
    <t>20710000</t>
  </si>
  <si>
    <t>Городской округ город Воронеж</t>
  </si>
  <si>
    <t>20701000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</si>
  <si>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</si>
  <si>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</si>
  <si>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</si>
  <si>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</si>
  <si>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</si>
  <si>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</si>
  <si>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</si>
  <si>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</si>
  <si>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</si>
  <si>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</si>
  <si>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</si>
  <si>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</si>
  <si>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</si>
  <si>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</si>
  <si>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</si>
  <si>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</si>
  <si>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</si>
  <si>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</si>
  <si>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</si>
  <si>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</si>
  <si>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</si>
  <si>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</si>
  <si>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</si>
  <si>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</si>
  <si>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</si>
  <si>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</si>
  <si>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</si>
  <si>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</si>
  <si>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</si>
  <si>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</si>
  <si>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</si>
  <si>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</si>
  <si>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</si>
  <si>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</si>
  <si>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</si>
  <si>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</si>
  <si>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</si>
  <si>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Калачеевский муниципальный район</t>
  </si>
  <si>
    <t>20615000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</si>
  <si>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</si>
  <si>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</si>
  <si>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</si>
  <si>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</si>
  <si>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</si>
  <si>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</si>
  <si>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</si>
  <si>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</si>
  <si>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</si>
  <si>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</si>
  <si>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</si>
  <si>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</si>
  <si>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</si>
  <si>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</si>
  <si>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</si>
  <si>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</si>
  <si>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</si>
  <si>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</si>
  <si>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</si>
  <si>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</si>
  <si>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</si>
  <si>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</si>
  <si>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</si>
  <si>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</si>
  <si>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</si>
  <si>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</si>
  <si>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</si>
  <si>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</si>
  <si>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</si>
  <si>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</si>
  <si>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</si>
  <si>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</si>
  <si>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</si>
  <si>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Каменский муниципальный район</t>
  </si>
  <si>
    <t>20617000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</si>
  <si>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</si>
  <si>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</si>
  <si>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</si>
  <si>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</si>
  <si>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</si>
  <si>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</si>
  <si>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Каменское городское поселение</t>
  </si>
  <si>
    <t>20617151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</si>
  <si>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</si>
  <si>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</si>
  <si>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</si>
  <si>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</si>
  <si>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</si>
  <si>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</si>
  <si>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</si>
  <si>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</si>
  <si>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</si>
  <si>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</si>
  <si>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</si>
  <si>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</si>
  <si>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</si>
  <si>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</si>
  <si>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Кантемировский муниципальный район</t>
  </si>
  <si>
    <t>20619000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</si>
  <si>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</si>
  <si>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</si>
  <si>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</si>
  <si>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</si>
  <si>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</si>
  <si>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</si>
  <si>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</si>
  <si>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</si>
  <si>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Кантемировское городское поселение</t>
  </si>
  <si>
    <t>20619151</t>
  </si>
  <si>
    <t>Митрофановское сельское поселение</t>
  </si>
  <si>
    <t>20619424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</si>
  <si>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</si>
  <si>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</si>
  <si>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</si>
  <si>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</si>
  <si>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</si>
  <si>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</si>
  <si>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</si>
  <si>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</si>
  <si>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</si>
  <si>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</si>
  <si>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</si>
  <si>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</si>
  <si>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</si>
  <si>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</si>
  <si>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</si>
  <si>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</si>
  <si>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</si>
  <si>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</si>
  <si>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</si>
  <si>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</si>
  <si>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Каширский муниципальный район</t>
  </si>
  <si>
    <t>20620000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</si>
  <si>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</si>
  <si>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</si>
  <si>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</si>
  <si>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</si>
  <si>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</si>
  <si>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</si>
  <si>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</si>
  <si>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</si>
  <si>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</si>
  <si>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</si>
  <si>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</si>
  <si>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</si>
  <si>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Колодезянское сельское поселение</t>
  </si>
  <si>
    <t>20620416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</si>
  <si>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</si>
  <si>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</si>
  <si>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</si>
  <si>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</si>
  <si>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</si>
  <si>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</si>
  <si>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</si>
  <si>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</si>
  <si>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</si>
  <si>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</si>
  <si>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</si>
  <si>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</si>
  <si>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</si>
  <si>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Лискинский муниципальный район</t>
  </si>
  <si>
    <t>20621000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</si>
  <si>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</si>
  <si>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</si>
  <si>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</si>
  <si>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</si>
  <si>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- город Лиски</t>
  </si>
  <si>
    <t>20621101</t>
  </si>
  <si>
    <t>Городское поселение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</si>
  <si>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</si>
  <si>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</si>
  <si>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</si>
  <si>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</si>
  <si>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</si>
  <si>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</si>
  <si>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</si>
  <si>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</si>
  <si>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</si>
  <si>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</si>
  <si>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</si>
  <si>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</si>
  <si>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</si>
  <si>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</si>
  <si>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</si>
  <si>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</si>
  <si>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</si>
  <si>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</si>
  <si>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</si>
  <si>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</si>
  <si>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</si>
  <si>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</si>
  <si>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</si>
  <si>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</si>
  <si>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</si>
  <si>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 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</si>
  <si>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</si>
  <si>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</si>
  <si>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</si>
  <si>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</si>
  <si>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</si>
  <si>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</si>
  <si>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</si>
  <si>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</si>
  <si>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</si>
  <si>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</si>
  <si>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</si>
  <si>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</si>
  <si>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</si>
  <si>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</si>
  <si>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</si>
  <si>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</si>
  <si>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</si>
  <si>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</si>
  <si>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</si>
  <si>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</si>
  <si>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</si>
  <si>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</si>
  <si>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</si>
  <si>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</si>
  <si>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</si>
  <si>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</si>
  <si>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</si>
  <si>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Нижнедевицкое сельское поселение</t>
  </si>
  <si>
    <t>20623428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</si>
  <si>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</si>
  <si>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</si>
  <si>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</si>
  <si>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</si>
  <si>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</si>
  <si>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</si>
  <si>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</si>
  <si>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</si>
  <si>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</si>
  <si>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</si>
  <si>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</si>
  <si>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</si>
  <si>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</si>
  <si>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</si>
  <si>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</si>
  <si>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</si>
  <si>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</si>
  <si>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</si>
  <si>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</si>
  <si>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</si>
  <si>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</si>
  <si>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</si>
  <si>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</si>
  <si>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</si>
  <si>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</si>
  <si>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</si>
  <si>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</si>
  <si>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</si>
  <si>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</si>
  <si>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</si>
  <si>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</si>
  <si>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</si>
  <si>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</si>
  <si>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</si>
  <si>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</si>
  <si>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</si>
  <si>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</si>
  <si>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</si>
  <si>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</si>
  <si>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</si>
  <si>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</si>
  <si>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</si>
  <si>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</si>
  <si>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</si>
  <si>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</si>
  <si>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</si>
  <si>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</si>
  <si>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</si>
  <si>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Новохопёрский муниципальный район</t>
  </si>
  <si>
    <t>20627000</t>
  </si>
  <si>
    <t>Елань-Коленовское</t>
  </si>
  <si>
    <t>20627160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</si>
  <si>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</si>
  <si>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</si>
  <si>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</si>
  <si>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</si>
  <si>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</si>
  <si>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</si>
  <si>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Новопокровское сельское поселение</t>
  </si>
  <si>
    <t>20627444</t>
  </si>
  <si>
    <t>Пыховское сельское поселение</t>
  </si>
  <si>
    <t>20627460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</si>
  <si>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</si>
  <si>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</si>
  <si>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</si>
  <si>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</si>
  <si>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</si>
  <si>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</si>
  <si>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</si>
  <si>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город Новохоперск</t>
  </si>
  <si>
    <t>20627101</t>
  </si>
  <si>
    <t>Ольховатский муниципальный район</t>
  </si>
  <si>
    <t>20629000</t>
  </si>
  <si>
    <t>Городское поселение - рабочий поселок Ольховатка</t>
  </si>
  <si>
    <t>20629151</t>
  </si>
  <si>
    <t>Караяшниковское сельское поселение</t>
  </si>
  <si>
    <t>20629408</t>
  </si>
  <si>
    <t>Копанянское сельское поселение</t>
  </si>
  <si>
    <t>20629412</t>
  </si>
  <si>
    <t>Лисичанское сельское поселение</t>
  </si>
  <si>
    <t>20629420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</si>
  <si>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</si>
  <si>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</si>
  <si>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</si>
  <si>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</si>
  <si>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</si>
  <si>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</si>
  <si>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</si>
  <si>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Острогожский муниципальный район</t>
  </si>
  <si>
    <t>20631000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</si>
  <si>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</si>
  <si>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</si>
  <si>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</si>
  <si>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</si>
  <si>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</si>
  <si>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</si>
  <si>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</si>
  <si>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- город Острогожск</t>
  </si>
  <si>
    <t>20631101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</si>
  <si>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</si>
  <si>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</si>
  <si>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</si>
  <si>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</si>
  <si>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</si>
  <si>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</si>
  <si>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</si>
  <si>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</si>
  <si>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</si>
  <si>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</si>
  <si>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</si>
  <si>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</si>
  <si>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</si>
  <si>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</si>
  <si>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</si>
  <si>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</si>
  <si>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</si>
  <si>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</si>
  <si>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</si>
  <si>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</si>
  <si>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</si>
  <si>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</si>
  <si>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</si>
  <si>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</si>
  <si>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Хохол-Тростянское сельское поселение</t>
  </si>
  <si>
    <t>20631484</t>
  </si>
  <si>
    <t>Шубинское сельское поселение</t>
  </si>
  <si>
    <t>20631488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</si>
  <si>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</si>
  <si>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</si>
  <si>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</si>
  <si>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</si>
  <si>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20633404</t>
  </si>
  <si>
    <t>Воронцовское сельское поселение</t>
  </si>
  <si>
    <t>20633412</t>
  </si>
  <si>
    <t>Гаврильское сельское поселение</t>
  </si>
  <si>
    <t>20633416</t>
  </si>
  <si>
    <t>Городское поселение Павловского муниципального района - город Павловск</t>
  </si>
  <si>
    <t>20633101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</si>
  <si>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</si>
  <si>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</si>
  <si>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</si>
  <si>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</si>
  <si>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</si>
  <si>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</si>
  <si>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</si>
  <si>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</si>
  <si>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</si>
  <si>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</si>
  <si>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</si>
  <si>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</si>
  <si>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</si>
  <si>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</si>
  <si>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</si>
  <si>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</si>
  <si>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</si>
  <si>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</si>
  <si>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</si>
  <si>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</si>
  <si>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</si>
  <si>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</si>
  <si>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</si>
  <si>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Гродское поселение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</si>
  <si>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</si>
  <si>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</si>
  <si>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</si>
  <si>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</si>
  <si>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</si>
  <si>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</si>
  <si>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</si>
  <si>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</si>
  <si>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</si>
  <si>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Криушанское сельское поселение</t>
  </si>
  <si>
    <t>20635424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</si>
  <si>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</si>
  <si>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</si>
  <si>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</si>
  <si>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</si>
  <si>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</si>
  <si>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</si>
  <si>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</si>
  <si>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</si>
  <si>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</si>
  <si>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</si>
  <si>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</si>
  <si>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</si>
  <si>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</si>
  <si>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</si>
  <si>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</si>
  <si>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</si>
  <si>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</si>
  <si>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</si>
  <si>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</si>
  <si>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</si>
  <si>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</si>
  <si>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</si>
  <si>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</si>
  <si>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</si>
  <si>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</si>
  <si>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</si>
  <si>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</si>
  <si>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</si>
  <si>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</si>
  <si>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</si>
  <si>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</si>
  <si>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</si>
  <si>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</si>
  <si>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</si>
  <si>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</si>
  <si>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</si>
  <si>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</si>
  <si>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- город Поворино</t>
  </si>
  <si>
    <t>20639101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</si>
  <si>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</si>
  <si>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</si>
  <si>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</si>
  <si>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</si>
  <si>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</si>
  <si>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</si>
  <si>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</si>
  <si>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</si>
  <si>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</si>
  <si>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</si>
  <si>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</si>
  <si>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</si>
  <si>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</si>
  <si>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</si>
  <si>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20641412</t>
  </si>
  <si>
    <t>Большедмитровское сельское поселение</t>
  </si>
  <si>
    <t>20641416</t>
  </si>
  <si>
    <t>Витебское сельское поселение</t>
  </si>
  <si>
    <t>20641418</t>
  </si>
  <si>
    <t>Гончаровское сельское поселение</t>
  </si>
  <si>
    <t>20641420</t>
  </si>
  <si>
    <t>Городское поселение - рабочий поселок Подгоренский</t>
  </si>
  <si>
    <t>20641151</t>
  </si>
  <si>
    <t>Гришевское сельское поселение</t>
  </si>
  <si>
    <t>20641428</t>
  </si>
  <si>
    <t>Колодежанское сельское поселение</t>
  </si>
  <si>
    <t>20641440</t>
  </si>
  <si>
    <t>Лыковское сельское поселение</t>
  </si>
  <si>
    <t>20641444</t>
  </si>
  <si>
    <t>Первомайское сельское поселение</t>
  </si>
  <si>
    <t>20641448</t>
  </si>
  <si>
    <t>Переваленское сельское поселение</t>
  </si>
  <si>
    <t>20641452</t>
  </si>
  <si>
    <t>Сагуновское сельское поселение</t>
  </si>
  <si>
    <t>20641460</t>
  </si>
  <si>
    <t>Семейское сельское поселение</t>
  </si>
  <si>
    <t>20641464</t>
  </si>
  <si>
    <t>Сергеевское сельское поселение</t>
  </si>
  <si>
    <t>20641468</t>
  </si>
  <si>
    <t>Скорорыбское сельское поселение</t>
  </si>
  <si>
    <t>20641476</t>
  </si>
  <si>
    <t>Юдинское сельское поселение</t>
  </si>
  <si>
    <t>20641488</t>
  </si>
  <si>
    <t>Рамонский муниципальный район</t>
  </si>
  <si>
    <t>20643000</t>
  </si>
  <si>
    <t>Айдаровское сельское поселение</t>
  </si>
  <si>
    <t>20643404</t>
  </si>
  <si>
    <t>20643408</t>
  </si>
  <si>
    <t>Большеверейское сельское поселение</t>
  </si>
  <si>
    <t>20643412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</si>
  <si>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</si>
  <si>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</si>
  <si>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</si>
  <si>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</si>
  <si>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</si>
  <si>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</si>
  <si>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</si>
  <si>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</si>
  <si>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</si>
  <si>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</si>
  <si>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</si>
  <si>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</si>
  <si>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</si>
  <si>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</si>
  <si>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</si>
  <si>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</si>
  <si>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</si>
  <si>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</si>
  <si>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</si>
  <si>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</si>
  <si>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</si>
  <si>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</si>
  <si>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</si>
  <si>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</si>
  <si>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</si>
  <si>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</si>
  <si>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Репьёвский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</si>
  <si>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</si>
  <si>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</si>
  <si>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</si>
  <si>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</si>
  <si>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</si>
  <si>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</si>
  <si>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</si>
  <si>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</si>
  <si>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</si>
  <si>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</si>
  <si>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</si>
  <si>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</si>
  <si>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</si>
  <si>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</si>
  <si>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</si>
  <si>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</si>
  <si>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</si>
  <si>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</si>
  <si>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</si>
  <si>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</si>
  <si>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</si>
  <si>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</si>
  <si>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</si>
  <si>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Россошанский муниципальный район</t>
  </si>
  <si>
    <t>20647000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</si>
  <si>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</si>
  <si>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</si>
  <si>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</si>
  <si>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</si>
  <si>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</si>
  <si>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Городское поселение - город Россошь</t>
  </si>
  <si>
    <t>20647101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</si>
  <si>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</si>
  <si>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</si>
  <si>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</si>
  <si>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</si>
  <si>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</si>
  <si>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</si>
  <si>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</si>
  <si>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</si>
  <si>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</si>
  <si>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</si>
  <si>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</si>
  <si>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</si>
  <si>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</si>
  <si>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</si>
  <si>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</si>
  <si>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</si>
  <si>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</si>
  <si>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</si>
  <si>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</si>
  <si>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</si>
  <si>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</si>
  <si>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</si>
  <si>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</si>
  <si>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</si>
  <si>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</si>
  <si>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</si>
  <si>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</si>
  <si>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</si>
  <si>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</si>
  <si>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город Семилуки</t>
  </si>
  <si>
    <t>20649101</t>
  </si>
  <si>
    <t>Городское поселение - рабочий поселок Латная</t>
  </si>
  <si>
    <t>20649160</t>
  </si>
  <si>
    <t>Городское поселение - рабочий поселок Стрелица</t>
  </si>
  <si>
    <t>20649165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</si>
  <si>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</si>
  <si>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</si>
  <si>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</si>
  <si>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</si>
  <si>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</si>
  <si>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</si>
  <si>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</si>
  <si>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</si>
  <si>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</si>
  <si>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</si>
  <si>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</si>
  <si>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</si>
  <si>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</si>
  <si>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</si>
  <si>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</si>
  <si>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</si>
  <si>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</si>
  <si>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</si>
  <si>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</si>
  <si>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</si>
  <si>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</si>
  <si>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</si>
  <si>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Таловский муниципальный район</t>
  </si>
  <si>
    <t>20651000</t>
  </si>
  <si>
    <t>Абрамовское сельское поселение</t>
  </si>
  <si>
    <t>20651404</t>
  </si>
  <si>
    <t>20651412</t>
  </si>
  <si>
    <t>Вознесенское сельское поселение</t>
  </si>
  <si>
    <t>20651432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</si>
  <si>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</si>
  <si>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</si>
  <si>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</si>
  <si>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</si>
  <si>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Каменно-Степное сельское поселение</t>
  </si>
  <si>
    <t>20651446</t>
  </si>
  <si>
    <t>Нижнекаменское сельское поселение</t>
  </si>
  <si>
    <t>20651452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</si>
  <si>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</si>
  <si>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</si>
  <si>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</si>
  <si>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</si>
  <si>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</si>
  <si>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</si>
  <si>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</si>
  <si>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</si>
  <si>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</si>
  <si>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</si>
  <si>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</si>
  <si>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</si>
  <si>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</si>
  <si>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</si>
  <si>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</si>
  <si>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</si>
  <si>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</si>
  <si>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</si>
  <si>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</si>
  <si>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</si>
  <si>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</si>
  <si>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</si>
  <si>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</si>
  <si>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</si>
  <si>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</si>
  <si>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20654444</t>
  </si>
  <si>
    <t>Русановское сельское поселение</t>
  </si>
  <si>
    <t>20654452</t>
  </si>
  <si>
    <t>Тамбовское сельское поселение</t>
  </si>
  <si>
    <t>20654456</t>
  </si>
  <si>
    <t>20654460</t>
  </si>
  <si>
    <t>Хохольский муниципальный район</t>
  </si>
  <si>
    <t>20656000</t>
  </si>
  <si>
    <t>20656404</t>
  </si>
  <si>
    <t>Борщевское сельское поселение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</si>
  <si>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</si>
  <si>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</si>
  <si>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</si>
  <si>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</si>
  <si>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</si>
  <si>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Костенское сельское поселение</t>
  </si>
  <si>
    <t>20656424</t>
  </si>
  <si>
    <t>Кочетовское сельское поселение</t>
  </si>
  <si>
    <t>20656428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</si>
  <si>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</si>
  <si>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</si>
  <si>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</si>
  <si>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</si>
  <si>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</si>
  <si>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</si>
  <si>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</si>
  <si>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</si>
  <si>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</si>
  <si>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</si>
  <si>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</si>
  <si>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</si>
  <si>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</si>
  <si>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</si>
  <si>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</si>
  <si>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</si>
  <si>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</si>
  <si>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</si>
  <si>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</si>
  <si>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</si>
  <si>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</si>
  <si>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</si>
  <si>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</si>
  <si>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</si>
  <si>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</si>
  <si>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</si>
  <si>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</si>
  <si>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</si>
  <si>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</si>
  <si>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</si>
  <si>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</si>
  <si>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</si>
  <si>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</si>
  <si>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</si>
  <si>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</si>
  <si>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</si>
  <si>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</si>
  <si>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</si>
  <si>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</si>
  <si>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</si>
  <si>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</si>
  <si>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</si>
  <si>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</si>
  <si>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</si>
  <si>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</si>
  <si>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</si>
  <si>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</si>
  <si>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</si>
  <si>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</si>
  <si>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</si>
  <si>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</si>
  <si>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</si>
  <si>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</si>
  <si>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2590</t>
  </si>
  <si>
    <t>26372175</t>
  </si>
  <si>
    <t>АМУП "Водоканал"</t>
  </si>
  <si>
    <t>3601010030</t>
  </si>
  <si>
    <t>360101001</t>
  </si>
  <si>
    <t>26321778</t>
  </si>
  <si>
    <t>АО  "КБХА"</t>
  </si>
  <si>
    <t>3665046177</t>
  </si>
  <si>
    <t>366750001</t>
  </si>
  <si>
    <t>26500310</t>
  </si>
  <si>
    <t>АО "Воронежсинтезкаучук"</t>
  </si>
  <si>
    <t>3663002167</t>
  </si>
  <si>
    <t>18-07-2012 00:00:00</t>
  </si>
  <si>
    <t>26356246</t>
  </si>
  <si>
    <t>АО "Евдаковский МЖК"</t>
  </si>
  <si>
    <t>3611000514</t>
  </si>
  <si>
    <t>361101001</t>
  </si>
  <si>
    <t>26356305</t>
  </si>
  <si>
    <t>АО "Лискисахар"</t>
  </si>
  <si>
    <t>3652000739</t>
  </si>
  <si>
    <t>365201001</t>
  </si>
  <si>
    <t>26372261</t>
  </si>
  <si>
    <t>АО "Луч"</t>
  </si>
  <si>
    <t>3627020918</t>
  </si>
  <si>
    <t>362701001</t>
  </si>
  <si>
    <t>26372247</t>
  </si>
  <si>
    <t>АО "Минудобрения"</t>
  </si>
  <si>
    <t>3627000397</t>
  </si>
  <si>
    <t>997350001</t>
  </si>
  <si>
    <t>28442767</t>
  </si>
  <si>
    <t>АО "Павловск Неруд"</t>
  </si>
  <si>
    <t>3620013598</t>
  </si>
  <si>
    <t>362001001</t>
  </si>
  <si>
    <t>09-12-2013 00:00:00</t>
  </si>
  <si>
    <t>27562868</t>
  </si>
  <si>
    <t>БУ ВО "Рамонский дом-интернат"</t>
  </si>
  <si>
    <t>3625003579</t>
  </si>
  <si>
    <t>362501001</t>
  </si>
  <si>
    <t>26821777</t>
  </si>
  <si>
    <t>БУ ВО "Садовский дом-интернат"</t>
  </si>
  <si>
    <t>3601003530</t>
  </si>
  <si>
    <t>01-02-2012 00:00:00</t>
  </si>
  <si>
    <t>26821504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</si>
  <si>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</si>
  <si>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</si>
  <si>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366145016</t>
  </si>
  <si>
    <t>09-12-2011 00:00:00</t>
  </si>
  <si>
    <t>26800913</t>
  </si>
  <si>
    <t>ГБПОУ ВО "Верхнеозерский сельскохозяйственный техникум"</t>
  </si>
  <si>
    <t>3629002495</t>
  </si>
  <si>
    <t>362901001</t>
  </si>
  <si>
    <t>15-03-2012 00:00:00</t>
  </si>
  <si>
    <t>30363469</t>
  </si>
  <si>
    <t>ГБПОУ ВО "Воронежский техникум пищевой и перерабатывающей промышленности"</t>
  </si>
  <si>
    <t>3662214232</t>
  </si>
  <si>
    <t>366201001</t>
  </si>
  <si>
    <t>26372194</t>
  </si>
  <si>
    <t>ГМУП "Коммунальщик"</t>
  </si>
  <si>
    <t>3609005378</t>
  </si>
  <si>
    <t>360901001</t>
  </si>
  <si>
    <t>26372290</t>
  </si>
  <si>
    <t>ЗАО "ВКСМ"</t>
  </si>
  <si>
    <t>3665002959</t>
  </si>
  <si>
    <t>366501001</t>
  </si>
  <si>
    <t>28981137</t>
  </si>
  <si>
    <t>ЗАО "Россошьгазстрой"</t>
  </si>
  <si>
    <t>3627017778</t>
  </si>
  <si>
    <t>28456387</t>
  </si>
  <si>
    <t>ИП  Лунев А.И.</t>
  </si>
  <si>
    <t>361203460185</t>
  </si>
  <si>
    <t>отсутствует</t>
  </si>
  <si>
    <t>17-01-2014 00:00:00</t>
  </si>
  <si>
    <t>26356315</t>
  </si>
  <si>
    <t>КУЗ ВО "ВОКПНД"</t>
  </si>
  <si>
    <t>3664012217</t>
  </si>
  <si>
    <t>366401001</t>
  </si>
  <si>
    <t>11-01-2012 00:00:00</t>
  </si>
  <si>
    <t>26821512</t>
  </si>
  <si>
    <t>ЛТУ ЮВ ДТВ - СП ЦДТВ  - филиала ОАО "РЖД"</t>
  </si>
  <si>
    <t>365245022</t>
  </si>
  <si>
    <t>08-12-2011 00:00:00</t>
  </si>
  <si>
    <t>26756732</t>
  </si>
  <si>
    <t>МАУ "Новонадеждинское"</t>
  </si>
  <si>
    <t>3601010111</t>
  </si>
  <si>
    <t>26591349</t>
  </si>
  <si>
    <t>МКП "ПЦКУ"</t>
  </si>
  <si>
    <t>3624005051</t>
  </si>
  <si>
    <t>362401001</t>
  </si>
  <si>
    <t>21-03-2012 00:00:00</t>
  </si>
  <si>
    <t>28009631</t>
  </si>
  <si>
    <t>МКП "Панинский комхоз"</t>
  </si>
  <si>
    <t>3621005173</t>
  </si>
  <si>
    <t>362101001</t>
  </si>
  <si>
    <t>21-12-2012 00:00:00</t>
  </si>
  <si>
    <t>28053707</t>
  </si>
  <si>
    <t>МКП "Первомайское"</t>
  </si>
  <si>
    <t>3632005753</t>
  </si>
  <si>
    <t>363201001</t>
  </si>
  <si>
    <t>21-01-2013 00:00:00</t>
  </si>
  <si>
    <t>28009595</t>
  </si>
  <si>
    <t>МКП "Перелешинский коммунальщик"</t>
  </si>
  <si>
    <t>3621005335</t>
  </si>
  <si>
    <t>31338674</t>
  </si>
  <si>
    <t>МКП "Сервис плюс"</t>
  </si>
  <si>
    <t>3617008862</t>
  </si>
  <si>
    <t>361701001</t>
  </si>
  <si>
    <t>28424619</t>
  </si>
  <si>
    <t>МКП БСП "Бабяково"</t>
  </si>
  <si>
    <t>3616016420</t>
  </si>
  <si>
    <t>361601001</t>
  </si>
  <si>
    <t>06-11-2013 00:00:00</t>
  </si>
  <si>
    <t>28814643</t>
  </si>
  <si>
    <t>МКП ВСП "ХАВАТЕПЛОСБЫТ"</t>
  </si>
  <si>
    <t>3607006993</t>
  </si>
  <si>
    <t>360701001</t>
  </si>
  <si>
    <t>18-09-2014 00:00:00</t>
  </si>
  <si>
    <t>26842017</t>
  </si>
  <si>
    <t>МКП КСП "Красное"</t>
  </si>
  <si>
    <t>3617007700</t>
  </si>
  <si>
    <t>27855177</t>
  </si>
  <si>
    <t>МКП НСП ЖКХ "Масловское"</t>
  </si>
  <si>
    <t>3616015240</t>
  </si>
  <si>
    <t>13-09-2012 00:00:00</t>
  </si>
  <si>
    <t>27552279</t>
  </si>
  <si>
    <t>МКП ОСП "Отрадное"</t>
  </si>
  <si>
    <t>3616014800</t>
  </si>
  <si>
    <t>25-10-2012 00:00:00</t>
  </si>
  <si>
    <t>31392117</t>
  </si>
  <si>
    <t>МКУ "ССТО"</t>
  </si>
  <si>
    <t>3614010119</t>
  </si>
  <si>
    <t>361401001</t>
  </si>
  <si>
    <t>28137507</t>
  </si>
  <si>
    <t>МКУ "УЖКХ Русско-Буйловского сельского поселения"</t>
  </si>
  <si>
    <t>3620011463</t>
  </si>
  <si>
    <t>01-04-2013 00:00:00</t>
  </si>
  <si>
    <t>27794831</t>
  </si>
  <si>
    <t>МКУП "Богучаркоммунсервис"</t>
  </si>
  <si>
    <t>3603002074</t>
  </si>
  <si>
    <t>360301001</t>
  </si>
  <si>
    <t>01-08-2012 00:00:00</t>
  </si>
  <si>
    <t>30838303</t>
  </si>
  <si>
    <t>МООО "НКХ"</t>
  </si>
  <si>
    <t>3616018554</t>
  </si>
  <si>
    <t>26756948</t>
  </si>
  <si>
    <t>МП  ВСП "ЖКХ "Воронежское"</t>
  </si>
  <si>
    <t>3616014214</t>
  </si>
  <si>
    <t>26356304</t>
  </si>
  <si>
    <t>МП "Павловскводоканал"</t>
  </si>
  <si>
    <t>3620001955</t>
  </si>
  <si>
    <t>26372196</t>
  </si>
  <si>
    <t>МП "Райводснаб"</t>
  </si>
  <si>
    <t>3610009708</t>
  </si>
  <si>
    <t>361001001</t>
  </si>
  <si>
    <t>26556539</t>
  </si>
  <si>
    <t>МП "Родник"</t>
  </si>
  <si>
    <t>3610010076</t>
  </si>
  <si>
    <t>26372197</t>
  </si>
  <si>
    <t>МП "Сельводхоз"</t>
  </si>
  <si>
    <t>3610010414</t>
  </si>
  <si>
    <t>26356242</t>
  </si>
  <si>
    <t>МП ВР "Комхоз"</t>
  </si>
  <si>
    <t>3608001998</t>
  </si>
  <si>
    <t>360801001</t>
  </si>
  <si>
    <t>26997302</t>
  </si>
  <si>
    <t>МП Рогачевского сельского поселения "ЖКХ "Рогачевское"</t>
  </si>
  <si>
    <t>3616014084</t>
  </si>
  <si>
    <t>26356275</t>
  </si>
  <si>
    <t>МППМРВО "ЖКХ"</t>
  </si>
  <si>
    <t>3622004302</t>
  </si>
  <si>
    <t>362201001</t>
  </si>
  <si>
    <t>26372284</t>
  </si>
  <si>
    <t>МУП "Аквасервис"</t>
  </si>
  <si>
    <t>3651006819</t>
  </si>
  <si>
    <t>365101001</t>
  </si>
  <si>
    <t>30997633</t>
  </si>
  <si>
    <t>МУП "ВКС"</t>
  </si>
  <si>
    <t>3628019094</t>
  </si>
  <si>
    <t>362801001</t>
  </si>
  <si>
    <t>26372181</t>
  </si>
  <si>
    <t>МУП "Вода" БГО ВО</t>
  </si>
  <si>
    <t>3604015990</t>
  </si>
  <si>
    <t>360401001</t>
  </si>
  <si>
    <t>29-06-2012 00:00:00</t>
  </si>
  <si>
    <t>26372189</t>
  </si>
  <si>
    <t>МУП "Водник"</t>
  </si>
  <si>
    <t>3607004682</t>
  </si>
  <si>
    <t>31291179</t>
  </si>
  <si>
    <t>МУП "Водоканал"</t>
  </si>
  <si>
    <t>3605009131</t>
  </si>
  <si>
    <t>360501001</t>
  </si>
  <si>
    <t>26372285</t>
  </si>
  <si>
    <t>3652000070</t>
  </si>
  <si>
    <t>26756945</t>
  </si>
  <si>
    <t>МУП "Воленское ЖКХ"</t>
  </si>
  <si>
    <t>3616013965</t>
  </si>
  <si>
    <t>03-04-2012 00:00:00</t>
  </si>
  <si>
    <t>27651720</t>
  </si>
  <si>
    <t>МУП "Гаврильский ЖКК"</t>
  </si>
  <si>
    <t>3620009577</t>
  </si>
  <si>
    <t>12-03-2012 00:00:00</t>
  </si>
  <si>
    <t>28984961</t>
  </si>
  <si>
    <t>МУП "Город"</t>
  </si>
  <si>
    <t>3623007497</t>
  </si>
  <si>
    <t>362301001</t>
  </si>
  <si>
    <t>22-12-2014 00:00:00</t>
  </si>
  <si>
    <t>26372210</t>
  </si>
  <si>
    <t>МУП "Давыдовское коммунальное хозяйство"</t>
  </si>
  <si>
    <t>3614005172</t>
  </si>
  <si>
    <t>26839104</t>
  </si>
  <si>
    <t>МУП "Казинский ЖКК"</t>
  </si>
  <si>
    <t>3620012876</t>
  </si>
  <si>
    <t>03-06-2011 00:00:00</t>
  </si>
  <si>
    <t>28545300</t>
  </si>
  <si>
    <t>МУП "Кантемировский водоканал"</t>
  </si>
  <si>
    <t>3612009750</t>
  </si>
  <si>
    <t>361201001</t>
  </si>
  <si>
    <t>09-07-2014 00:00:00</t>
  </si>
  <si>
    <t>26356256</t>
  </si>
  <si>
    <t>МУП "Колодезянские коммунальные сети" Колодезянского сельского поселения Каширского муниципального района Воронежской области</t>
  </si>
  <si>
    <t>3613004190</t>
  </si>
  <si>
    <t>361301001</t>
  </si>
  <si>
    <t>26356252</t>
  </si>
  <si>
    <t>МУП "Комбинат благоустройства "Митрофановский"</t>
  </si>
  <si>
    <t>3612007569</t>
  </si>
  <si>
    <t>26486521</t>
  </si>
  <si>
    <t>МУП "Коммунальник"</t>
  </si>
  <si>
    <t>3612007583</t>
  </si>
  <si>
    <t>26356272</t>
  </si>
  <si>
    <t>МУП "Коммунальное хозяйство" ст. Перелешино</t>
  </si>
  <si>
    <t>3621004719</t>
  </si>
  <si>
    <t>26356300</t>
  </si>
  <si>
    <t>МУП "Коммунальные сети"</t>
  </si>
  <si>
    <t>3630003172</t>
  </si>
  <si>
    <t>363001001</t>
  </si>
  <si>
    <t>26372222</t>
  </si>
  <si>
    <t>МУП "Коротояккоммунхоз"</t>
  </si>
  <si>
    <t>3619009195</t>
  </si>
  <si>
    <t>361901001</t>
  </si>
  <si>
    <t>26372185</t>
  </si>
  <si>
    <t>МУП "Нижнекисляйский коммунальщик"</t>
  </si>
  <si>
    <t>3605007134</t>
  </si>
  <si>
    <t>26372230</t>
  </si>
  <si>
    <t>МУП "Песковское ЖКХ"</t>
  </si>
  <si>
    <t>3623006101</t>
  </si>
  <si>
    <t>26372178</t>
  </si>
  <si>
    <t>МУП "Радченское"</t>
  </si>
  <si>
    <t>3603007587</t>
  </si>
  <si>
    <t>28857150</t>
  </si>
  <si>
    <t>МУП "Среднеикорецкое коммунальное хозяйство"</t>
  </si>
  <si>
    <t>3614001428</t>
  </si>
  <si>
    <t>26-02-2014 00:00:00</t>
  </si>
  <si>
    <t>26591896</t>
  </si>
  <si>
    <t>МУП "Теплосеть"</t>
  </si>
  <si>
    <t>3627019609</t>
  </si>
  <si>
    <t>07-10-2010 00:00:00</t>
  </si>
  <si>
    <t>26372277</t>
  </si>
  <si>
    <t>МУП "Хохольское коммунальное хозяйство"</t>
  </si>
  <si>
    <t>3631005817</t>
  </si>
  <si>
    <t>363101001</t>
  </si>
  <si>
    <t>20-09-2012 00:00:00</t>
  </si>
  <si>
    <t>26593509</t>
  </si>
  <si>
    <t>МУП "Эртильское"</t>
  </si>
  <si>
    <t>3632007260</t>
  </si>
  <si>
    <t>26582487</t>
  </si>
  <si>
    <t>МУП КСП "ККС"</t>
  </si>
  <si>
    <t>3613006568</t>
  </si>
  <si>
    <t>22-07-2010 00:00:00</t>
  </si>
  <si>
    <t>27921169</t>
  </si>
  <si>
    <t>МУП Каменно-Степного сельского поселения "Оазис"</t>
  </si>
  <si>
    <t>3629007454</t>
  </si>
  <si>
    <t>01-11-2012 00:00:00</t>
  </si>
  <si>
    <t>26839111</t>
  </si>
  <si>
    <t>МУП Таловского городского поселения "Вымпел"</t>
  </si>
  <si>
    <t>3629007260</t>
  </si>
  <si>
    <t>26321736</t>
  </si>
  <si>
    <t>ОАО "Электросигнал"</t>
  </si>
  <si>
    <t>3650001159</t>
  </si>
  <si>
    <t>30855506</t>
  </si>
  <si>
    <t>ООО "АКВА-СЕРВИС"</t>
  </si>
  <si>
    <t>3666212998</t>
  </si>
  <si>
    <t>366601001</t>
  </si>
  <si>
    <t>28507067</t>
  </si>
  <si>
    <t>ООО "Аквалис"</t>
  </si>
  <si>
    <t>3614009040</t>
  </si>
  <si>
    <t>14-05-2014 00:00:00</t>
  </si>
  <si>
    <t>26356283</t>
  </si>
  <si>
    <t>ООО "Бор"</t>
  </si>
  <si>
    <t>3625008344</t>
  </si>
  <si>
    <t>30925039</t>
  </si>
  <si>
    <t>ООО "ВОДРЕСУРС"</t>
  </si>
  <si>
    <t>3665147009</t>
  </si>
  <si>
    <t>03-07-2017 00:00:00</t>
  </si>
  <si>
    <t>26372287</t>
  </si>
  <si>
    <t>ООО "Водоканал Подгорное 1"</t>
  </si>
  <si>
    <t>3662163450</t>
  </si>
  <si>
    <t>01-09-2011 00:00:00</t>
  </si>
  <si>
    <t>26372176</t>
  </si>
  <si>
    <t>ООО "Водоканал"</t>
  </si>
  <si>
    <t>3602007640</t>
  </si>
  <si>
    <t>360201001</t>
  </si>
  <si>
    <t>28545372</t>
  </si>
  <si>
    <t>3605042266</t>
  </si>
  <si>
    <t>30383329</t>
  </si>
  <si>
    <t>3625013626</t>
  </si>
  <si>
    <t>26794534</t>
  </si>
  <si>
    <t>ООО "Водпромсбыт Ясенки"</t>
  </si>
  <si>
    <t>3602011206</t>
  </si>
  <si>
    <t>26756968</t>
  </si>
  <si>
    <t>ООО "Высокинская коммунальная служба"</t>
  </si>
  <si>
    <t>3614006962</t>
  </si>
  <si>
    <t>26356259</t>
  </si>
  <si>
    <t>ООО "Вязноватовка"</t>
  </si>
  <si>
    <t>3615003481</t>
  </si>
  <si>
    <t>361501001</t>
  </si>
  <si>
    <t>27590382</t>
  </si>
  <si>
    <t>ООО "ГКЦ"</t>
  </si>
  <si>
    <t>3631007772</t>
  </si>
  <si>
    <t>24-01-2012 00:00:00</t>
  </si>
  <si>
    <t>26756931</t>
  </si>
  <si>
    <t>ООО "Градослав-Сервис"</t>
  </si>
  <si>
    <t>3607006288</t>
  </si>
  <si>
    <t>26755365</t>
  </si>
  <si>
    <t>ООО "Гремяченское"</t>
  </si>
  <si>
    <t>3631007638</t>
  </si>
  <si>
    <t>28857136</t>
  </si>
  <si>
    <t>ООО "ЕКЖКХ"</t>
  </si>
  <si>
    <t>3617111242</t>
  </si>
  <si>
    <t>13-11-2014 00:00:00</t>
  </si>
  <si>
    <t>31078123</t>
  </si>
  <si>
    <t>ООО "Евдаково"</t>
  </si>
  <si>
    <t>3664222670</t>
  </si>
  <si>
    <t>26475052</t>
  </si>
  <si>
    <t>ООО "Евдаковский коммунальник"</t>
  </si>
  <si>
    <t>3611007284</t>
  </si>
  <si>
    <t>22-09-2011 00:00:00</t>
  </si>
  <si>
    <t>26356265</t>
  </si>
  <si>
    <t>ООО "Жилкомэнерго"</t>
  </si>
  <si>
    <t>3616010072</t>
  </si>
  <si>
    <t>366301001</t>
  </si>
  <si>
    <t>26-11-2013 00:00:00</t>
  </si>
  <si>
    <t>26372187</t>
  </si>
  <si>
    <t>ООО "Жилсервис"</t>
  </si>
  <si>
    <t>3606005651</t>
  </si>
  <si>
    <t>360601001</t>
  </si>
  <si>
    <t>26356296</t>
  </si>
  <si>
    <t>ООО "ЗКЦ"</t>
  </si>
  <si>
    <t>3628010510</t>
  </si>
  <si>
    <t>26372238</t>
  </si>
  <si>
    <t>ООО "Исток"</t>
  </si>
  <si>
    <t>3624004749</t>
  </si>
  <si>
    <t>07-06-2012 00:00:00</t>
  </si>
  <si>
    <t>30428180</t>
  </si>
  <si>
    <t>ООО "КВАНТ"</t>
  </si>
  <si>
    <t>3614009258</t>
  </si>
  <si>
    <t>27-02-2015 00:00:00</t>
  </si>
  <si>
    <t>26356249</t>
  </si>
  <si>
    <t>ООО "Каменский ГорКомХоз"</t>
  </si>
  <si>
    <t>3611005689</t>
  </si>
  <si>
    <t>26473533</t>
  </si>
  <si>
    <t>ООО "Коммунальщик"</t>
  </si>
  <si>
    <t>3607006168</t>
  </si>
  <si>
    <t>30830871</t>
  </si>
  <si>
    <t>3627028089</t>
  </si>
  <si>
    <t>27830521</t>
  </si>
  <si>
    <t>ООО "Комфорт"</t>
  </si>
  <si>
    <t>3628015131</t>
  </si>
  <si>
    <t>29-08-2012 00:00:00</t>
  </si>
  <si>
    <t>28822252</t>
  </si>
  <si>
    <t>ООО "ЛОС"</t>
  </si>
  <si>
    <t>3663103750</t>
  </si>
  <si>
    <t>06-11-2014 00:00:00</t>
  </si>
  <si>
    <t>26356260</t>
  </si>
  <si>
    <t>ООО "Нижнедевицк"</t>
  </si>
  <si>
    <t>3615003499</t>
  </si>
  <si>
    <t>27781374</t>
  </si>
  <si>
    <t>ООО "Острогожскгидроресурс"</t>
  </si>
  <si>
    <t>3619011469</t>
  </si>
  <si>
    <t>24-07-2012 00:00:00</t>
  </si>
  <si>
    <t>27901660</t>
  </si>
  <si>
    <t>ООО "Петропавловское"</t>
  </si>
  <si>
    <t>3614007268</t>
  </si>
  <si>
    <t>18-10-2012 00:00:00</t>
  </si>
  <si>
    <t>27562806</t>
  </si>
  <si>
    <t>ООО "Повориноводоканал"</t>
  </si>
  <si>
    <t>3623007391</t>
  </si>
  <si>
    <t>09-04-2012 00:00:00</t>
  </si>
  <si>
    <t>27712128</t>
  </si>
  <si>
    <t>ООО "РВК-Воронеж"</t>
  </si>
  <si>
    <t>7726671234</t>
  </si>
  <si>
    <t>16-05-2012 00:00:00</t>
  </si>
  <si>
    <t>30925346</t>
  </si>
  <si>
    <t>ООО "РКС"</t>
  </si>
  <si>
    <t>3627029646</t>
  </si>
  <si>
    <t>26372242</t>
  </si>
  <si>
    <t>ООО "Рамонь-Водоканал"</t>
  </si>
  <si>
    <t>3625008390</t>
  </si>
  <si>
    <t>26820965</t>
  </si>
  <si>
    <t>ООО "Россошь - сад"</t>
  </si>
  <si>
    <t>3627017175</t>
  </si>
  <si>
    <t>26486577</t>
  </si>
  <si>
    <t>ООО "Санаторий им. Ф.Э. Дзержинского"</t>
  </si>
  <si>
    <t>3625006160</t>
  </si>
  <si>
    <t>27666849</t>
  </si>
  <si>
    <t>ООО "Санаторий им. Цюрупы"</t>
  </si>
  <si>
    <t>3614004933</t>
  </si>
  <si>
    <t>27-06-2013 00:00:00</t>
  </si>
  <si>
    <t>26756983</t>
  </si>
  <si>
    <t>ООО "Скрипнянская нива"</t>
  </si>
  <si>
    <t>3610008038</t>
  </si>
  <si>
    <t>28891724</t>
  </si>
  <si>
    <t>ООО "Степнянское коммунальное хозяйство"</t>
  </si>
  <si>
    <t>3614007275</t>
  </si>
  <si>
    <t>10-08-2012 00:00:00</t>
  </si>
  <si>
    <t>26372293</t>
  </si>
  <si>
    <t>ООО "Теплоком"</t>
  </si>
  <si>
    <t>3665040640</t>
  </si>
  <si>
    <t>27823558</t>
  </si>
  <si>
    <t>ООО "Теплосеть плюс"</t>
  </si>
  <si>
    <t>3617007643</t>
  </si>
  <si>
    <t>23-08-2012 00:00:00</t>
  </si>
  <si>
    <t>28817265</t>
  </si>
  <si>
    <t>ООО "Теплоснаб"</t>
  </si>
  <si>
    <t>3628017883</t>
  </si>
  <si>
    <t>09-10-2014 00:00:00</t>
  </si>
  <si>
    <t>28536215</t>
  </si>
  <si>
    <t>ООО "Техэксплуатация"</t>
  </si>
  <si>
    <t>3616014165</t>
  </si>
  <si>
    <t>26-06-2014 00:00:00</t>
  </si>
  <si>
    <t>26372279</t>
  </si>
  <si>
    <t>ООО "УРЭП"</t>
  </si>
  <si>
    <t>3631007211</t>
  </si>
  <si>
    <t>28175589</t>
  </si>
  <si>
    <t>ООО "ЭСК"</t>
  </si>
  <si>
    <t>3665072314</t>
  </si>
  <si>
    <t>04-07-2013 00:00:00</t>
  </si>
  <si>
    <t>26485833</t>
  </si>
  <si>
    <t>ООО "Энергия"</t>
  </si>
  <si>
    <t>3604011297</t>
  </si>
  <si>
    <t>26997251</t>
  </si>
  <si>
    <t>ООО "Этанол Спирт"</t>
  </si>
  <si>
    <t>3665049121</t>
  </si>
  <si>
    <t>28079099</t>
  </si>
  <si>
    <t>ООО "Яменская коммунальная компания"</t>
  </si>
  <si>
    <t>3625010216</t>
  </si>
  <si>
    <t>01-02-2013 00:00:00</t>
  </si>
  <si>
    <t>26356253</t>
  </si>
  <si>
    <t>ООО ЖКПП "Коммунальник"</t>
  </si>
  <si>
    <t>3612007262</t>
  </si>
  <si>
    <t>26372246</t>
  </si>
  <si>
    <t>ООО РУК "Репьевская"</t>
  </si>
  <si>
    <t>3626003194</t>
  </si>
  <si>
    <t>362601001</t>
  </si>
  <si>
    <t>19-11-2013 00:00:00</t>
  </si>
  <si>
    <t>28953877</t>
  </si>
  <si>
    <t>ООО УК "Авиасервис"</t>
  </si>
  <si>
    <t>3662198189</t>
  </si>
  <si>
    <t>28-01-2014 00:00:00</t>
  </si>
  <si>
    <t>31350335</t>
  </si>
  <si>
    <t>ООО УК "ГАРАНТ ЭКСПЕРТ-СЕРВИС"</t>
  </si>
  <si>
    <t>3666231969</t>
  </si>
  <si>
    <t>31088803</t>
  </si>
  <si>
    <t>ПК "Родник водоснабжение"</t>
  </si>
  <si>
    <t>3628019136</t>
  </si>
  <si>
    <t>26321726</t>
  </si>
  <si>
    <t>Павловское МУПП "Энергетик"</t>
  </si>
  <si>
    <t>3620005653</t>
  </si>
  <si>
    <t>28442700</t>
  </si>
  <si>
    <t>СОНП "Хопер"</t>
  </si>
  <si>
    <t>3623007088</t>
  </si>
  <si>
    <t>30849344</t>
  </si>
  <si>
    <t>СОПК "Анновского сельского поселения"</t>
  </si>
  <si>
    <t>3602010668</t>
  </si>
  <si>
    <t>31088810</t>
  </si>
  <si>
    <t>СОПК "Белогорьевского сельского поселения"</t>
  </si>
  <si>
    <t>3624005453</t>
  </si>
  <si>
    <t>30853345</t>
  </si>
  <si>
    <t>СОПК "Верхнеикорецкого сельского поселения"</t>
  </si>
  <si>
    <t>3602010509</t>
  </si>
  <si>
    <t>31288151</t>
  </si>
  <si>
    <t>СОПК "Водолей"</t>
  </si>
  <si>
    <t>3624005485</t>
  </si>
  <si>
    <t>30809769</t>
  </si>
  <si>
    <t>СОПК "Липовского сельского поселения"</t>
  </si>
  <si>
    <t>3602010700</t>
  </si>
  <si>
    <t>08-12-2015 00:00:00</t>
  </si>
  <si>
    <t>30854716</t>
  </si>
  <si>
    <t>СОПК "Мечетского сельского поселения"</t>
  </si>
  <si>
    <t>3602010749</t>
  </si>
  <si>
    <t>30849338</t>
  </si>
  <si>
    <t>СОПК "Октябрьского сельского поселения"</t>
  </si>
  <si>
    <t>3602010690</t>
  </si>
  <si>
    <t>30853339</t>
  </si>
  <si>
    <t>СОПК "Пчелиновского сельского поселения"</t>
  </si>
  <si>
    <t>3602010717</t>
  </si>
  <si>
    <t>31288133</t>
  </si>
  <si>
    <t>СОПК "Сагуновского сельского поселения"</t>
  </si>
  <si>
    <t>3624005534</t>
  </si>
  <si>
    <t>30838577</t>
  </si>
  <si>
    <t>СОПК "Сухо-Березовского сельского поселения"</t>
  </si>
  <si>
    <t>3602010499</t>
  </si>
  <si>
    <t>30850627</t>
  </si>
  <si>
    <t>СОПК "Тройнянского сельского поселения"</t>
  </si>
  <si>
    <t>3602010675</t>
  </si>
  <si>
    <t>30855500</t>
  </si>
  <si>
    <t>СОПК "Чесменского сельского поселения"</t>
  </si>
  <si>
    <t>3602010812</t>
  </si>
  <si>
    <t>30801386</t>
  </si>
  <si>
    <t>СОПК "Шишовского сельского поселения"</t>
  </si>
  <si>
    <t>3602010516</t>
  </si>
  <si>
    <t>24-07-2015 00:00:00</t>
  </si>
  <si>
    <t>30856919</t>
  </si>
  <si>
    <t>СОПК "Юдановского сельского поселения"</t>
  </si>
  <si>
    <t>3602010724</t>
  </si>
  <si>
    <t>26356258</t>
  </si>
  <si>
    <t>СПК "Лискинский"</t>
  </si>
  <si>
    <t>3614000294</t>
  </si>
  <si>
    <t>31088820</t>
  </si>
  <si>
    <t>СПОК "Журавского сельского поселения"</t>
  </si>
  <si>
    <t>3612008636</t>
  </si>
  <si>
    <t>30854084</t>
  </si>
  <si>
    <t>СПОК "Коршевское"</t>
  </si>
  <si>
    <t>3602010731</t>
  </si>
  <si>
    <t>31288172</t>
  </si>
  <si>
    <t>СПОК "Пасековского сельского поселения"</t>
  </si>
  <si>
    <t>3612008717</t>
  </si>
  <si>
    <t>31088791</t>
  </si>
  <si>
    <t>СПОК "Смаглеевского сельского поселения"</t>
  </si>
  <si>
    <t>3612008643</t>
  </si>
  <si>
    <t>31288202</t>
  </si>
  <si>
    <t>СПОК "Таловского сельского поселения"</t>
  </si>
  <si>
    <t>3612008690</t>
  </si>
  <si>
    <t>27980820</t>
  </si>
  <si>
    <t>ССПК "Водопотребление"</t>
  </si>
  <si>
    <t>3628010623</t>
  </si>
  <si>
    <t>29-11-2012 00:00:00</t>
  </si>
  <si>
    <t>26372254</t>
  </si>
  <si>
    <t>СХА "Заря"</t>
  </si>
  <si>
    <t>3627017288</t>
  </si>
  <si>
    <t>08-11-2012 00:00:00</t>
  </si>
  <si>
    <t>26372250</t>
  </si>
  <si>
    <t>СХА "Свобода"</t>
  </si>
  <si>
    <t>3627015393</t>
  </si>
  <si>
    <t>26372243</t>
  </si>
  <si>
    <t>ТСЖ "Дружба"</t>
  </si>
  <si>
    <t>3625008640</t>
  </si>
  <si>
    <t>30903763</t>
  </si>
  <si>
    <t>ФГБУ "ЦЖКУ" МИНОБОРОНЫ РОССИИ</t>
  </si>
  <si>
    <t>7729314745</t>
  </si>
  <si>
    <t>770101001</t>
  </si>
  <si>
    <t>26356240</t>
  </si>
  <si>
    <t>ФГКУ комбинат "Опытный" Росрезерва</t>
  </si>
  <si>
    <t>3607002244</t>
  </si>
  <si>
    <t>02-09-2011 00:00:00</t>
  </si>
  <si>
    <t>26372272</t>
  </si>
  <si>
    <t>ФГУП "Докучаевское"</t>
  </si>
  <si>
    <t>3629000579</t>
  </si>
  <si>
    <t>30-06-2011 00:00:00</t>
  </si>
  <si>
    <t>26486620</t>
  </si>
  <si>
    <t>ФКУ ОТБ-1 УФСИН России по Воронежской области</t>
  </si>
  <si>
    <t>3665013990</t>
  </si>
  <si>
    <t>09-09-2011 00:00:00</t>
  </si>
  <si>
    <t>26486433</t>
  </si>
  <si>
    <t>Филиал ПАО "Квадра" - "Воронежская генерация"</t>
  </si>
  <si>
    <t>6829012680</t>
  </si>
  <si>
    <t>366302001</t>
  </si>
  <si>
    <t>25-05-2010 00:00:00</t>
  </si>
  <si>
    <t>VS</t>
  </si>
  <si>
    <t>27.04.2018</t>
  </si>
  <si>
    <t>348</t>
  </si>
  <si>
    <t>09.06.2020</t>
  </si>
  <si>
    <t>437</t>
  </si>
  <si>
    <t>396901 Воронежская область, г.Семилуки, ул.Мурзы, 1А</t>
  </si>
  <si>
    <t>Шевцов Олег Иванович</t>
  </si>
  <si>
    <t>Логачева Юлия Михайловна</t>
  </si>
  <si>
    <t>начальник ПЭО</t>
  </si>
  <si>
    <t>8(47372)22878</t>
  </si>
  <si>
    <t>Logacheva@mupvks.ru</t>
  </si>
  <si>
    <t>О</t>
  </si>
  <si>
    <t>Семилукский муниципальный район, Городское поселение - город Семилуки (20649101);</t>
  </si>
  <si>
    <t>http://mupvks.ru</t>
  </si>
  <si>
    <t>Единая информационная система в сфере закупок</t>
  </si>
  <si>
    <t>http://zakupki.gov.ru</t>
  </si>
  <si>
    <t>https://portal.eias.ru/Portal/DownloadPage.aspx?type=12&amp;guid=dc1cc3ff-9cc4-45d6-a707-7757b14c5d64</t>
  </si>
  <si>
    <t>Население</t>
  </si>
  <si>
    <t>30.06.2021</t>
  </si>
  <si>
    <t>01.07.2021</t>
  </si>
  <si>
    <t>Бюджетные организации</t>
  </si>
  <si>
    <t>Прочие потребители</t>
  </si>
  <si>
    <t>Корректировка долгосрочных тарифов</t>
  </si>
  <si>
    <t>16.07.2020 16:40:30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</si>
</sst>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16">
    <font>
      <sz val="9"/>
      <color indexed="11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16"/>
      <color indexed="9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9"/>
      <name val="Tahoma"/>
      <family val="2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2"/>
      <name val="Tahoma"/>
      <family val="2"/>
    </font>
    <font>
      <sz val="11"/>
      <name val="Wingdings 2"/>
      <family val="1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b/>
      <sz val="11"/>
      <color indexed="8"/>
      <name val="Calibri"/>
      <family val="2"/>
    </font>
    <font>
      <sz val="9"/>
      <color indexed="23"/>
      <name val="Wingdings 2"/>
      <family val="1"/>
    </font>
    <font>
      <sz val="10"/>
      <color indexed="11"/>
      <name val="Arial"/>
      <family val="2"/>
    </font>
    <font>
      <sz val="12"/>
      <name val="Marlett"/>
      <family val="0"/>
    </font>
    <font>
      <sz val="8"/>
      <color indexed="9"/>
      <name val="Tahoma"/>
      <family val="2"/>
    </font>
    <font>
      <sz val="8"/>
      <color indexed="55"/>
      <name val="Tahoma"/>
      <family val="2"/>
    </font>
    <font>
      <sz val="12"/>
      <color indexed="8"/>
      <name val="Tahoma"/>
      <family val="2"/>
    </font>
    <font>
      <vertAlign val="superscript"/>
      <sz val="10"/>
      <name val="Tahoma"/>
      <family val="2"/>
    </font>
    <font>
      <vertAlign val="superscript"/>
      <sz val="9"/>
      <name val="Tahoma"/>
      <family val="2"/>
    </font>
    <font>
      <sz val="1"/>
      <color indexed="9"/>
      <name val="Tahoma"/>
      <family val="2"/>
    </font>
    <font>
      <sz val="1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3"/>
      <color indexed="11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1"/>
      <name val="Tahoma"/>
      <family val="2"/>
    </font>
    <font>
      <sz val="11"/>
      <color indexed="11"/>
      <name val="Tahoma"/>
      <family val="2"/>
    </font>
    <font>
      <u val="single"/>
      <sz val="9"/>
      <color indexed="54"/>
      <name val="Tahoma"/>
      <family val="2"/>
    </font>
    <font>
      <sz val="11"/>
      <color indexed="9"/>
      <name val="Webdings2"/>
      <family val="0"/>
    </font>
    <font>
      <b/>
      <sz val="1"/>
      <color indexed="9"/>
      <name val="Calibri"/>
      <family val="2"/>
    </font>
    <font>
      <sz val="12"/>
      <color indexed="9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23"/>
      <name val="Tahoma"/>
      <family val="2"/>
    </font>
    <font>
      <sz val="15"/>
      <color indexed="9"/>
      <name val="Tahoma"/>
      <family val="2"/>
    </font>
    <font>
      <sz val="9"/>
      <color indexed="53"/>
      <name val="Tahoma"/>
      <family val="2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name val="Tahoma"/>
      <family val="2"/>
    </font>
    <font>
      <sz val="1"/>
      <color indexed="10"/>
      <name val="Tahoma"/>
      <family val="2"/>
    </font>
    <font>
      <sz val="1"/>
      <color indexed="11"/>
      <name val="Tahoma"/>
      <family val="2"/>
    </font>
    <font>
      <u val="single"/>
      <sz val="9"/>
      <color indexed="20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8"/>
      <name val="Segoe UI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sz val="11"/>
      <color theme="0"/>
      <name val="Webdings2"/>
      <family val="0"/>
    </font>
    <font>
      <sz val="1"/>
      <color theme="0"/>
      <name val="Tahoma"/>
      <family val="2"/>
    </font>
    <font>
      <sz val="1"/>
      <color theme="0" tint="-0.04997999966144562"/>
      <name val="Tahoma"/>
      <family val="2"/>
    </font>
    <font>
      <b/>
      <sz val="1"/>
      <color theme="0"/>
      <name val="Calibri"/>
      <family val="2"/>
    </font>
    <font>
      <sz val="12"/>
      <color theme="0"/>
      <name val="Tahoma"/>
      <family val="2"/>
    </font>
    <font>
      <sz val="8"/>
      <color theme="1"/>
      <name val="Tahoma"/>
      <family val="2"/>
    </font>
    <font>
      <b/>
      <sz val="9"/>
      <color rgb="FFC0000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sz val="9"/>
      <color rgb="FFFF0000"/>
      <name val="Tahoma"/>
      <family val="2"/>
    </font>
    <font>
      <sz val="5"/>
      <color rgb="FFFF0000"/>
      <name val="Tahoma"/>
      <family val="2"/>
    </font>
    <font>
      <sz val="11"/>
      <color theme="0"/>
      <name val="Wingdings 2"/>
      <family val="1"/>
    </font>
    <font>
      <sz val="5"/>
      <color theme="0"/>
      <name val="Tahoma"/>
      <family val="2"/>
    </font>
    <font>
      <b/>
      <sz val="9"/>
      <color theme="0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</border>
    <border>
      <left/>
      <right/>
      <top style="thin">
        <color rgb="FFD3DBDB"/>
      </top>
      <bottom style="thin">
        <color indexed="22"/>
      </bottom>
    </border>
    <border>
      <left style="thin">
        <color rgb="FFD3DBDB"/>
      </left>
      <right/>
      <top style="thin">
        <color rgb="FFD3DBDB"/>
      </top>
      <bottom style="thin">
        <color rgb="FFD3DBDB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rgb="FFD3D3D6"/>
      </left>
      <right style="thin">
        <color rgb="FFD3D3D6"/>
      </right>
      <top style="thin">
        <color rgb="FFD3D3D6"/>
      </top>
      <bottom/>
    </border>
    <border>
      <left/>
      <right/>
      <top style="dotted"/>
      <bottom style="dotted"/>
    </border>
    <border>
      <left/>
      <right/>
      <top style="thin">
        <color indexed="22"/>
      </top>
      <bottom/>
    </border>
    <border>
      <left/>
      <right/>
      <top style="thin">
        <color rgb="FFD3DBDB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D3DBDB"/>
      </left>
      <right style="thin">
        <color rgb="FFD3DBDB"/>
      </right>
      <top/>
      <bottom style="thin">
        <color rgb="FFD3DBDB"/>
      </bottom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indexed="55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rgb="FFD3DBDB"/>
      </left>
      <right/>
      <top style="thin">
        <color indexed="22"/>
      </top>
      <bottom style="thin">
        <color indexed="22"/>
      </bottom>
    </border>
    <border>
      <left style="thin">
        <color rgb="FFD3DBDB"/>
      </left>
      <right style="thin">
        <color rgb="FFD3DBDB"/>
      </right>
      <top style="thin">
        <color rgb="FFD3DBDB"/>
      </top>
      <bottom/>
    </border>
    <border>
      <left style="thin">
        <color indexed="22"/>
      </left>
      <right style="thin">
        <color indexed="22"/>
      </right>
      <top style="thin">
        <color rgb="FFD3DBDB"/>
      </top>
      <bottom/>
    </border>
    <border>
      <left style="thin">
        <color indexed="22"/>
      </left>
      <right style="thin">
        <color indexed="22"/>
      </right>
      <top/>
      <bottom style="thin">
        <color rgb="FFD3DBDB"/>
      </bottom>
    </border>
  </borders>
  <cellStyleXfs count="7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6" fontId="4" fillId="0" borderId="0" applyFont="0" applyFill="0" applyBorder="0" applyAlignment="0" applyProtection="0"/>
    <xf numFmtId="170" fontId="6" fillId="2" borderId="0">
      <alignment/>
      <protection locked="0"/>
    </xf>
    <xf numFmtId="0" fontId="15" fillId="0" borderId="0" applyFill="0" applyBorder="0" applyProtection="0">
      <alignment vertical="center"/>
    </xf>
    <xf numFmtId="167" fontId="6" fillId="2" borderId="0">
      <alignment/>
      <protection locked="0"/>
    </xf>
    <xf numFmtId="171" fontId="6" fillId="2" borderId="0">
      <alignment/>
      <protection locked="0"/>
    </xf>
    <xf numFmtId="0" fontId="16" fillId="0" borderId="0" applyNumberFormat="0" applyFill="0" applyBorder="0" applyAlignment="0" applyProtection="0"/>
    <xf numFmtId="0" fontId="18" fillId="3" borderId="1" applyNumberFormat="0" applyAlignment="0"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7" fillId="4" borderId="2" applyNumberFormat="0">
      <alignment horizontal="center" vertical="center"/>
      <protection/>
    </xf>
    <xf numFmtId="0" fontId="13" fillId="5" borderId="1" applyNumberFormat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" fillId="0" borderId="3" applyBorder="0">
      <alignment horizontal="center" vertical="center" wrapText="1"/>
      <protection/>
    </xf>
    <xf numFmtId="4" fontId="6" fillId="2" borderId="4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6" borderId="0" applyNumberFormat="0" applyBorder="0" applyAlignment="0">
      <protection/>
    </xf>
    <xf numFmtId="49" fontId="6" fillId="0" borderId="0" applyBorder="0">
      <alignment vertical="top"/>
      <protection/>
    </xf>
    <xf numFmtId="49" fontId="0" fillId="0" borderId="0" applyBorder="0">
      <alignment vertical="top"/>
      <protection/>
    </xf>
    <xf numFmtId="49" fontId="6" fillId="6" borderId="0" applyBorder="0">
      <alignment vertical="top"/>
      <protection/>
    </xf>
    <xf numFmtId="49" fontId="34" fillId="7" borderId="0" applyBorder="0">
      <alignment vertical="top"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100" fillId="0" borderId="0" applyNumberFormat="0" applyFill="0" applyBorder="0" applyAlignment="0" applyProtection="0"/>
  </cellStyleXfs>
  <cellXfs count="908">
    <xf numFmtId="49" fontId="0" fillId="0" borderId="0" xfId="0" applyAlignment="1">
      <alignment vertical="top"/>
    </xf>
    <xf numFmtId="49" fontId="6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6" fillId="8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6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49" fontId="6" fillId="0" borderId="0" xfId="65" applyFont="1" applyAlignment="1" applyProtection="1">
      <alignment vertical="center" wrapText="1"/>
      <protection/>
    </xf>
    <xf numFmtId="49" fontId="11" fillId="0" borderId="0" xfId="65" applyFont="1" applyAlignment="1" applyProtection="1">
      <alignment vertical="center"/>
      <protection/>
    </xf>
    <xf numFmtId="0" fontId="11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vertical="center" wrapText="1"/>
      <protection/>
    </xf>
    <xf numFmtId="0" fontId="6" fillId="0" borderId="0" xfId="64" applyFont="1" applyAlignment="1" applyProtection="1">
      <alignment horizontal="left" vertical="center" wrapText="1"/>
      <protection/>
    </xf>
    <xf numFmtId="0" fontId="6" fillId="0" borderId="0" xfId="64" applyFont="1" applyProtection="1">
      <alignment/>
      <protection/>
    </xf>
    <xf numFmtId="0" fontId="6" fillId="7" borderId="0" xfId="64" applyFont="1" applyFill="1" applyBorder="1" applyProtection="1">
      <alignment/>
      <protection/>
    </xf>
    <xf numFmtId="0" fontId="24" fillId="0" borderId="0" xfId="64" applyFont="1">
      <alignment/>
      <protection/>
    </xf>
    <xf numFmtId="49" fontId="6" fillId="0" borderId="0" xfId="60" applyFont="1" applyProtection="1">
      <alignment vertical="top"/>
      <protection/>
    </xf>
    <xf numFmtId="49" fontId="6" fillId="0" borderId="0" xfId="60" applyProtection="1">
      <alignment vertical="top"/>
      <protection/>
    </xf>
    <xf numFmtId="0" fontId="11" fillId="0" borderId="0" xfId="67" applyFont="1" applyAlignment="1" applyProtection="1">
      <alignment vertical="center" wrapText="1"/>
      <protection/>
    </xf>
    <xf numFmtId="0" fontId="22" fillId="0" borderId="0" xfId="67" applyFont="1" applyAlignment="1" applyProtection="1">
      <alignment vertical="center" wrapText="1"/>
      <protection/>
    </xf>
    <xf numFmtId="0" fontId="6" fillId="7" borderId="0" xfId="67" applyFont="1" applyFill="1" applyBorder="1" applyAlignment="1" applyProtection="1">
      <alignment vertical="center" wrapText="1"/>
      <protection/>
    </xf>
    <xf numFmtId="0" fontId="6" fillId="0" borderId="0" xfId="67" applyFont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vertical="center" wrapText="1"/>
      <protection/>
    </xf>
    <xf numFmtId="0" fontId="25" fillId="7" borderId="0" xfId="67" applyFont="1" applyFill="1" applyBorder="1" applyAlignment="1" applyProtection="1">
      <alignment vertical="center" wrapText="1"/>
      <protection/>
    </xf>
    <xf numFmtId="0" fontId="6" fillId="7" borderId="0" xfId="67" applyFont="1" applyFill="1" applyBorder="1" applyAlignment="1" applyProtection="1">
      <alignment horizontal="right" vertical="center" wrapText="1" indent="1"/>
      <protection/>
    </xf>
    <xf numFmtId="0" fontId="11" fillId="7" borderId="0" xfId="67" applyNumberFormat="1" applyFont="1" applyFill="1" applyBorder="1" applyAlignment="1" applyProtection="1">
      <alignment horizontal="center" vertical="center" wrapText="1"/>
      <protection/>
    </xf>
    <xf numFmtId="0" fontId="6" fillId="7" borderId="0" xfId="67" applyFont="1" applyFill="1" applyBorder="1" applyAlignment="1" applyProtection="1">
      <alignment horizontal="center" vertical="center" wrapText="1"/>
      <protection/>
    </xf>
    <xf numFmtId="0" fontId="22" fillId="0" borderId="0" xfId="67" applyFont="1" applyAlignment="1" applyProtection="1">
      <alignment horizontal="center" vertical="center" wrapText="1"/>
      <protection/>
    </xf>
    <xf numFmtId="0" fontId="26" fillId="7" borderId="0" xfId="67" applyNumberFormat="1" applyFont="1" applyFill="1" applyBorder="1" applyAlignment="1" applyProtection="1">
      <alignment horizontal="center" vertical="center" wrapText="1"/>
      <protection/>
    </xf>
    <xf numFmtId="0" fontId="6" fillId="7" borderId="0" xfId="67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7" applyFont="1" applyFill="1" applyAlignment="1" applyProtection="1">
      <alignment vertical="center"/>
      <protection/>
    </xf>
    <xf numFmtId="49" fontId="6" fillId="7" borderId="0" xfId="67" applyNumberFormat="1" applyFont="1" applyFill="1" applyBorder="1" applyAlignment="1" applyProtection="1">
      <alignment horizontal="right" vertical="center" wrapText="1" indent="1"/>
      <protection/>
    </xf>
    <xf numFmtId="49" fontId="25" fillId="7" borderId="0" xfId="67" applyNumberFormat="1" applyFont="1" applyFill="1" applyBorder="1" applyAlignment="1" applyProtection="1">
      <alignment horizontal="center" vertical="center" wrapText="1"/>
      <protection/>
    </xf>
    <xf numFmtId="49" fontId="6" fillId="9" borderId="5" xfId="67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Alignment="1" applyProtection="1">
      <alignment vertical="top"/>
      <protection/>
    </xf>
    <xf numFmtId="0" fontId="6" fillId="0" borderId="0" xfId="69" applyFont="1" applyFill="1" applyAlignment="1" applyProtection="1">
      <alignment vertical="center" wrapText="1"/>
      <protection/>
    </xf>
    <xf numFmtId="0" fontId="6" fillId="7" borderId="0" xfId="69" applyFont="1" applyFill="1" applyBorder="1" applyAlignment="1" applyProtection="1">
      <alignment vertical="center" wrapText="1"/>
      <protection/>
    </xf>
    <xf numFmtId="0" fontId="6" fillId="7" borderId="0" xfId="69" applyFont="1" applyFill="1" applyBorder="1" applyAlignment="1" applyProtection="1">
      <alignment horizontal="right" vertical="center" wrapText="1"/>
      <protection/>
    </xf>
    <xf numFmtId="0" fontId="1" fillId="0" borderId="0" xfId="63" applyProtection="1">
      <alignment/>
      <protection/>
    </xf>
    <xf numFmtId="0" fontId="22" fillId="0" borderId="0" xfId="67" applyNumberFormat="1" applyFont="1" applyFill="1" applyBorder="1" applyAlignment="1" applyProtection="1">
      <alignment horizontal="center" vertical="top" wrapText="1"/>
      <protection/>
    </xf>
    <xf numFmtId="0" fontId="0" fillId="7" borderId="0" xfId="67" applyFont="1" applyFill="1" applyBorder="1" applyAlignment="1" applyProtection="1">
      <alignment horizontal="center" vertical="center" wrapText="1"/>
      <protection/>
    </xf>
    <xf numFmtId="49" fontId="0" fillId="7" borderId="0" xfId="67" applyNumberFormat="1" applyFont="1" applyFill="1" applyBorder="1" applyAlignment="1" applyProtection="1">
      <alignment horizontal="right" vertical="center" wrapText="1" indent="1"/>
      <protection/>
    </xf>
    <xf numFmtId="49" fontId="29" fillId="7" borderId="0" xfId="4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6" fillId="0" borderId="5" xfId="66" applyFont="1" applyFill="1" applyBorder="1" applyAlignment="1" applyProtection="1">
      <alignment vertical="center" wrapText="1"/>
      <protection/>
    </xf>
    <xf numFmtId="0" fontId="0" fillId="0" borderId="5" xfId="66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/>
    </xf>
    <xf numFmtId="0" fontId="33" fillId="7" borderId="0" xfId="69" applyFont="1" applyFill="1" applyBorder="1" applyAlignment="1" applyProtection="1">
      <alignment horizontal="center" vertical="center" wrapText="1"/>
      <protection/>
    </xf>
    <xf numFmtId="0" fontId="33" fillId="7" borderId="0" xfId="64" applyFont="1" applyFill="1" applyBorder="1" applyAlignment="1" applyProtection="1">
      <alignment horizontal="center"/>
      <protection/>
    </xf>
    <xf numFmtId="0" fontId="33" fillId="0" borderId="0" xfId="64" applyFont="1" applyAlignment="1" applyProtection="1">
      <alignment horizontal="center" vertical="center"/>
      <protection/>
    </xf>
    <xf numFmtId="0" fontId="33" fillId="7" borderId="0" xfId="64" applyFont="1" applyFill="1" applyBorder="1" applyAlignment="1" applyProtection="1">
      <alignment horizontal="center" vertical="center"/>
      <protection/>
    </xf>
    <xf numFmtId="49" fontId="31" fillId="0" borderId="6" xfId="0" applyFont="1" applyBorder="1" applyAlignment="1">
      <alignment vertical="top" wrapText="1"/>
    </xf>
    <xf numFmtId="0" fontId="0" fillId="7" borderId="0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6" xfId="50" applyFont="1" applyBorder="1" applyAlignment="1" applyProtection="1">
      <alignment horizontal="justify" vertical="top" wrapText="1"/>
      <protection/>
    </xf>
    <xf numFmtId="0" fontId="2" fillId="0" borderId="0" xfId="53" applyProtection="1">
      <alignment/>
      <protection/>
    </xf>
    <xf numFmtId="0" fontId="11" fillId="0" borderId="0" xfId="67" applyFont="1" applyAlignment="1" applyProtection="1">
      <alignment horizontal="center" vertical="center" wrapText="1"/>
      <protection/>
    </xf>
    <xf numFmtId="49" fontId="23" fillId="7" borderId="7" xfId="57" applyFont="1" applyFill="1" applyBorder="1" applyAlignment="1" applyProtection="1">
      <alignment vertical="center" wrapText="1"/>
      <protection/>
    </xf>
    <xf numFmtId="49" fontId="20" fillId="7" borderId="8" xfId="57" applyFont="1" applyFill="1" applyBorder="1" applyAlignment="1">
      <alignment horizontal="left" vertical="center" wrapText="1"/>
      <protection/>
    </xf>
    <xf numFmtId="49" fontId="20" fillId="7" borderId="9" xfId="57" applyFont="1" applyFill="1" applyBorder="1" applyAlignment="1">
      <alignment horizontal="left" vertical="center" wrapText="1"/>
      <protection/>
    </xf>
    <xf numFmtId="49" fontId="23" fillId="7" borderId="10" xfId="57" applyFont="1" applyFill="1" applyBorder="1" applyAlignment="1" applyProtection="1">
      <alignment vertical="center" wrapText="1"/>
      <protection/>
    </xf>
    <xf numFmtId="49" fontId="14" fillId="7" borderId="0" xfId="57" applyFont="1" applyFill="1" applyBorder="1" applyAlignment="1">
      <alignment wrapText="1"/>
      <protection/>
    </xf>
    <xf numFmtId="49" fontId="14" fillId="7" borderId="11" xfId="57" applyFont="1" applyFill="1" applyBorder="1" applyAlignment="1">
      <alignment wrapText="1"/>
      <protection/>
    </xf>
    <xf numFmtId="49" fontId="12" fillId="7" borderId="0" xfId="45" applyNumberFormat="1" applyFont="1" applyFill="1" applyBorder="1" applyAlignment="1" applyProtection="1">
      <alignment horizontal="left" wrapText="1"/>
      <protection/>
    </xf>
    <xf numFmtId="49" fontId="12" fillId="7" borderId="0" xfId="45" applyNumberFormat="1" applyFont="1" applyFill="1" applyBorder="1" applyAlignment="1" applyProtection="1">
      <alignment wrapText="1"/>
      <protection/>
    </xf>
    <xf numFmtId="49" fontId="14" fillId="7" borderId="0" xfId="57" applyFont="1" applyFill="1" applyBorder="1" applyAlignment="1">
      <alignment horizontal="right" wrapText="1"/>
      <protection/>
    </xf>
    <xf numFmtId="49" fontId="20" fillId="7" borderId="0" xfId="57" applyFont="1" applyFill="1" applyBorder="1" applyAlignment="1">
      <alignment horizontal="left" vertical="center" wrapText="1"/>
      <protection/>
    </xf>
    <xf numFmtId="49" fontId="20" fillId="7" borderId="11" xfId="57" applyFont="1" applyFill="1" applyBorder="1" applyAlignment="1">
      <alignment horizontal="left" vertical="center" wrapText="1"/>
      <protection/>
    </xf>
    <xf numFmtId="49" fontId="14" fillId="0" borderId="0" xfId="57" applyFont="1" applyFill="1" applyBorder="1" applyAlignment="1" applyProtection="1">
      <alignment wrapText="1"/>
      <protection/>
    </xf>
    <xf numFmtId="0" fontId="18" fillId="0" borderId="0" xfId="36" applyFont="1" applyFill="1" applyBorder="1" applyAlignment="1" applyProtection="1">
      <alignment horizontal="left" vertical="top" wrapText="1"/>
      <protection/>
    </xf>
    <xf numFmtId="49" fontId="14" fillId="0" borderId="0" xfId="57" applyFont="1" applyFill="1" applyBorder="1" applyAlignment="1" applyProtection="1">
      <alignment vertical="top" wrapText="1"/>
      <protection/>
    </xf>
    <xf numFmtId="0" fontId="18" fillId="0" borderId="0" xfId="36" applyFont="1" applyFill="1" applyBorder="1" applyAlignment="1" applyProtection="1">
      <alignment horizontal="right" vertical="top" wrapText="1"/>
      <protection/>
    </xf>
    <xf numFmtId="49" fontId="34" fillId="8" borderId="6" xfId="54" applyNumberFormat="1" applyFont="1" applyFill="1" applyBorder="1" applyAlignment="1" applyProtection="1">
      <alignment horizontal="center" vertical="center" wrapText="1"/>
      <protection/>
    </xf>
    <xf numFmtId="49" fontId="34" fillId="2" borderId="6" xfId="54" applyNumberFormat="1" applyFont="1" applyFill="1" applyBorder="1" applyAlignment="1" applyProtection="1">
      <alignment horizontal="center" vertical="center" wrapText="1"/>
      <protection/>
    </xf>
    <xf numFmtId="49" fontId="23" fillId="7" borderId="10" xfId="57" applyFont="1" applyFill="1" applyBorder="1" applyAlignment="1" applyProtection="1">
      <alignment horizontal="center" vertical="center" wrapText="1"/>
      <protection/>
    </xf>
    <xf numFmtId="49" fontId="34" fillId="11" borderId="6" xfId="54" applyNumberFormat="1" applyFont="1" applyFill="1" applyBorder="1" applyAlignment="1" applyProtection="1">
      <alignment horizontal="center" vertical="center" wrapText="1"/>
      <protection/>
    </xf>
    <xf numFmtId="49" fontId="0" fillId="0" borderId="7" xfId="0" applyBorder="1" applyAlignment="1">
      <alignment vertical="top"/>
    </xf>
    <xf numFmtId="49" fontId="0" fillId="0" borderId="9" xfId="0" applyBorder="1" applyAlignment="1">
      <alignment vertical="top"/>
    </xf>
    <xf numFmtId="49" fontId="0" fillId="0" borderId="10" xfId="0" applyBorder="1" applyAlignment="1">
      <alignment vertical="top"/>
    </xf>
    <xf numFmtId="49" fontId="0" fillId="0" borderId="11" xfId="0" applyBorder="1" applyAlignment="1">
      <alignment vertical="top"/>
    </xf>
    <xf numFmtId="49" fontId="11" fillId="0" borderId="0" xfId="0" applyFont="1" applyAlignment="1">
      <alignment vertical="top"/>
    </xf>
    <xf numFmtId="0" fontId="34" fillId="7" borderId="0" xfId="57" applyNumberFormat="1" applyFont="1" applyFill="1" applyBorder="1" applyAlignment="1">
      <alignment horizontal="justify" vertical="center" wrapText="1"/>
      <protection/>
    </xf>
    <xf numFmtId="49" fontId="0" fillId="11" borderId="5" xfId="68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7" applyFont="1" applyFill="1" applyBorder="1" applyAlignment="1" applyProtection="1">
      <alignment horizontal="right" vertical="center" wrapText="1" indent="1"/>
      <protection/>
    </xf>
    <xf numFmtId="49" fontId="6" fillId="0" borderId="0" xfId="0" applyNumberFormat="1" applyFont="1" applyAlignment="1" applyProtection="1">
      <alignment vertical="top"/>
      <protection/>
    </xf>
    <xf numFmtId="0" fontId="8" fillId="7" borderId="0" xfId="69" applyFont="1" applyFill="1" applyBorder="1" applyAlignment="1" applyProtection="1">
      <alignment horizontal="center" vertical="center" wrapText="1"/>
      <protection/>
    </xf>
    <xf numFmtId="0" fontId="6" fillId="7" borderId="0" xfId="69" applyFont="1" applyFill="1" applyBorder="1" applyAlignment="1" applyProtection="1">
      <alignment horizontal="center" vertical="center" wrapText="1"/>
      <protection/>
    </xf>
    <xf numFmtId="49" fontId="32" fillId="0" borderId="0" xfId="0" applyFont="1" applyBorder="1" applyAlignment="1">
      <alignment vertical="top"/>
    </xf>
    <xf numFmtId="0" fontId="32" fillId="7" borderId="0" xfId="69" applyFont="1" applyFill="1" applyBorder="1" applyAlignment="1" applyProtection="1">
      <alignment vertical="center" wrapText="1"/>
      <protection/>
    </xf>
    <xf numFmtId="0" fontId="32" fillId="0" borderId="0" xfId="69" applyFont="1" applyFill="1" applyAlignment="1" applyProtection="1">
      <alignment vertical="center" wrapText="1"/>
      <protection/>
    </xf>
    <xf numFmtId="0" fontId="11" fillId="0" borderId="0" xfId="69" applyFont="1" applyFill="1" applyAlignment="1" applyProtection="1">
      <alignment vertical="center" wrapText="1"/>
      <protection/>
    </xf>
    <xf numFmtId="0" fontId="0" fillId="0" borderId="0" xfId="69" applyFont="1" applyFill="1" applyAlignment="1" applyProtection="1">
      <alignment vertical="center" wrapText="1"/>
      <protection/>
    </xf>
    <xf numFmtId="0" fontId="11" fillId="0" borderId="0" xfId="67" applyFont="1" applyFill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49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34" fillId="9" borderId="6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6" fillId="0" borderId="0" xfId="69" applyNumberFormat="1" applyFont="1" applyFill="1" applyAlignment="1" applyProtection="1">
      <alignment vertical="center" wrapText="1"/>
      <protection/>
    </xf>
    <xf numFmtId="49" fontId="6" fillId="0" borderId="0" xfId="0" applyNumberFormat="1" applyFont="1" applyAlignment="1">
      <alignment vertical="top"/>
    </xf>
    <xf numFmtId="0" fontId="11" fillId="0" borderId="0" xfId="69" applyFont="1" applyFill="1" applyAlignment="1" applyProtection="1">
      <alignment horizontal="center" vertical="center" wrapText="1"/>
      <protection/>
    </xf>
    <xf numFmtId="0" fontId="8" fillId="10" borderId="12" xfId="68" applyFont="1" applyFill="1" applyBorder="1" applyAlignment="1" applyProtection="1">
      <alignment horizontal="center" vertical="center" wrapText="1"/>
      <protection/>
    </xf>
    <xf numFmtId="0" fontId="6" fillId="0" borderId="5" xfId="68" applyFont="1" applyBorder="1" applyAlignment="1" applyProtection="1">
      <alignment horizontal="left" vertical="center"/>
      <protection/>
    </xf>
    <xf numFmtId="0" fontId="6" fillId="0" borderId="0" xfId="69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6" fillId="7" borderId="5" xfId="69" applyFont="1" applyFill="1" applyBorder="1" applyAlignment="1" applyProtection="1">
      <alignment horizontal="center" vertical="center" wrapText="1"/>
      <protection/>
    </xf>
    <xf numFmtId="0" fontId="0" fillId="12" borderId="5" xfId="59" applyFont="1" applyFill="1" applyBorder="1" applyAlignment="1" applyProtection="1">
      <alignment horizontal="center" vertical="center" wrapText="1"/>
      <protection/>
    </xf>
    <xf numFmtId="0" fontId="0" fillId="12" borderId="5" xfId="61" applyFont="1" applyFill="1" applyBorder="1" applyAlignment="1" applyProtection="1">
      <alignment horizontal="center" vertical="center" wrapText="1"/>
      <protection/>
    </xf>
    <xf numFmtId="0" fontId="6" fillId="7" borderId="5" xfId="69" applyNumberFormat="1" applyFont="1" applyFill="1" applyBorder="1" applyAlignment="1" applyProtection="1">
      <alignment horizontal="center" vertical="center" wrapText="1"/>
      <protection/>
    </xf>
    <xf numFmtId="4" fontId="6" fillId="7" borderId="5" xfId="44" applyNumberFormat="1" applyFont="1" applyFill="1" applyBorder="1" applyAlignment="1" applyProtection="1">
      <alignment horizontal="right" vertical="center" wrapText="1"/>
      <protection/>
    </xf>
    <xf numFmtId="49" fontId="6" fillId="11" borderId="5" xfId="68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44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9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  <protection/>
    </xf>
    <xf numFmtId="49" fontId="6" fillId="7" borderId="5" xfId="69" applyNumberFormat="1" applyFont="1" applyFill="1" applyBorder="1" applyAlignment="1" applyProtection="1">
      <alignment horizontal="center" vertical="center" wrapText="1"/>
      <protection/>
    </xf>
    <xf numFmtId="0" fontId="6" fillId="9" borderId="5" xfId="69" applyNumberFormat="1" applyFont="1" applyFill="1" applyBorder="1" applyAlignment="1" applyProtection="1">
      <alignment horizontal="center" vertical="center" wrapText="1"/>
      <protection locked="0"/>
    </xf>
    <xf numFmtId="49" fontId="38" fillId="13" borderId="14" xfId="0" applyFont="1" applyFill="1" applyBorder="1" applyAlignment="1" applyProtection="1">
      <alignment horizontal="left" vertical="center"/>
      <protection/>
    </xf>
    <xf numFmtId="0" fontId="0" fillId="0" borderId="5" xfId="47" applyFont="1" applyFill="1" applyBorder="1" applyAlignment="1" applyProtection="1">
      <alignment horizontal="center" vertical="center" wrapText="1"/>
      <protection/>
    </xf>
    <xf numFmtId="0" fontId="6" fillId="13" borderId="13" xfId="69" applyFont="1" applyFill="1" applyBorder="1" applyAlignment="1" applyProtection="1">
      <alignment vertical="center" wrapText="1"/>
      <protection/>
    </xf>
    <xf numFmtId="0" fontId="6" fillId="0" borderId="5" xfId="61" applyFont="1" applyFill="1" applyBorder="1" applyAlignment="1" applyProtection="1">
      <alignment horizontal="center" vertical="center" wrapText="1"/>
      <protection/>
    </xf>
    <xf numFmtId="0" fontId="6" fillId="0" borderId="5" xfId="64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horizontal="left" vertical="center" wrapText="1"/>
      <protection/>
    </xf>
    <xf numFmtId="0" fontId="38" fillId="13" borderId="13" xfId="0" applyNumberFormat="1" applyFont="1" applyFill="1" applyBorder="1" applyAlignment="1" applyProtection="1">
      <alignment horizontal="left" vertical="center"/>
      <protection/>
    </xf>
    <xf numFmtId="0" fontId="38" fillId="13" borderId="15" xfId="0" applyNumberFormat="1" applyFont="1" applyFill="1" applyBorder="1" applyAlignment="1" applyProtection="1">
      <alignment horizontal="left" vertical="center"/>
      <protection/>
    </xf>
    <xf numFmtId="0" fontId="38" fillId="13" borderId="14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Alignment="1">
      <alignment vertical="center"/>
    </xf>
    <xf numFmtId="49" fontId="6" fillId="11" borderId="16" xfId="68" applyNumberFormat="1" applyFont="1" applyFill="1" applyBorder="1" applyAlignment="1" applyProtection="1">
      <alignment horizontal="center" vertical="center" wrapText="1"/>
      <protection/>
    </xf>
    <xf numFmtId="49" fontId="6" fillId="0" borderId="5" xfId="68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Border="1" applyAlignment="1">
      <alignment vertical="top"/>
    </xf>
    <xf numFmtId="0" fontId="6" fillId="7" borderId="5" xfId="64" applyFont="1" applyFill="1" applyBorder="1" applyAlignment="1" applyProtection="1">
      <alignment horizontal="center" vertical="center"/>
      <protection/>
    </xf>
    <xf numFmtId="49" fontId="6" fillId="2" borderId="5" xfId="64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9" applyFont="1" applyFill="1" applyAlignment="1" applyProtection="1">
      <alignment vertical="center" wrapText="1"/>
      <protection/>
    </xf>
    <xf numFmtId="0" fontId="39" fillId="0" borderId="0" xfId="69" applyFont="1" applyFill="1" applyAlignment="1" applyProtection="1">
      <alignment vertical="center" wrapText="1"/>
      <protection/>
    </xf>
    <xf numFmtId="49" fontId="6" fillId="0" borderId="0" xfId="55">
      <alignment vertical="top"/>
      <protection/>
    </xf>
    <xf numFmtId="49" fontId="11" fillId="0" borderId="0" xfId="55" applyFont="1" applyBorder="1" applyProtection="1">
      <alignment vertical="top"/>
      <protection/>
    </xf>
    <xf numFmtId="49" fontId="6" fillId="0" borderId="0" xfId="55" applyFont="1" applyBorder="1" applyProtection="1">
      <alignment vertical="top"/>
      <protection/>
    </xf>
    <xf numFmtId="49" fontId="33" fillId="0" borderId="0" xfId="55" applyFont="1" applyBorder="1" applyAlignment="1" applyProtection="1">
      <alignment horizontal="center" vertical="center"/>
      <protection/>
    </xf>
    <xf numFmtId="49" fontId="6" fillId="0" borderId="0" xfId="55" applyBorder="1" applyProtection="1">
      <alignment vertical="top"/>
      <protection/>
    </xf>
    <xf numFmtId="0" fontId="6" fillId="7" borderId="0" xfId="55" applyNumberFormat="1" applyFont="1" applyFill="1" applyBorder="1" applyAlignment="1" applyProtection="1">
      <alignment/>
      <protection/>
    </xf>
    <xf numFmtId="0" fontId="40" fillId="7" borderId="0" xfId="55" applyNumberFormat="1" applyFont="1" applyFill="1" applyBorder="1" applyAlignment="1" applyProtection="1">
      <alignment horizontal="center" vertical="center" wrapText="1"/>
      <protection/>
    </xf>
    <xf numFmtId="0" fontId="11" fillId="7" borderId="0" xfId="55" applyNumberFormat="1" applyFont="1" applyFill="1" applyBorder="1" applyAlignment="1" applyProtection="1">
      <alignment/>
      <protection/>
    </xf>
    <xf numFmtId="49" fontId="6" fillId="0" borderId="0" xfId="55" applyFont="1">
      <alignment vertical="top"/>
      <protection/>
    </xf>
    <xf numFmtId="49" fontId="33" fillId="0" borderId="0" xfId="55" applyFont="1" applyAlignment="1">
      <alignment horizontal="center" vertical="center" wrapText="1"/>
      <protection/>
    </xf>
    <xf numFmtId="0" fontId="6" fillId="7" borderId="5" xfId="62" applyNumberFormat="1" applyFont="1" applyFill="1" applyBorder="1" applyAlignment="1" applyProtection="1">
      <alignment horizontal="center" vertical="center" wrapText="1"/>
      <protection/>
    </xf>
    <xf numFmtId="49" fontId="6" fillId="0" borderId="5" xfId="62" applyNumberFormat="1" applyFont="1" applyFill="1" applyBorder="1" applyAlignment="1" applyProtection="1">
      <alignment horizontal="center" vertical="center" wrapText="1"/>
      <protection/>
    </xf>
    <xf numFmtId="49" fontId="41" fillId="13" borderId="15" xfId="55" applyFont="1" applyFill="1" applyBorder="1" applyAlignment="1" applyProtection="1">
      <alignment horizontal="center" vertical="top"/>
      <protection/>
    </xf>
    <xf numFmtId="49" fontId="38" fillId="13" borderId="15" xfId="55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top"/>
      <protection/>
    </xf>
    <xf numFmtId="49" fontId="0" fillId="0" borderId="0" xfId="0" applyFont="1" applyAlignment="1">
      <alignment vertical="top"/>
    </xf>
    <xf numFmtId="0" fontId="0" fillId="0" borderId="5" xfId="66" applyFont="1" applyFill="1" applyBorder="1" applyAlignment="1" applyProtection="1">
      <alignment vertical="center" wrapText="1"/>
      <protection/>
    </xf>
    <xf numFmtId="0" fontId="0" fillId="0" borderId="13" xfId="66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49" fontId="6" fillId="0" borderId="5" xfId="0" applyNumberFormat="1" applyFont="1" applyBorder="1" applyAlignment="1" applyProtection="1">
      <alignment vertical="top"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49" fontId="0" fillId="0" borderId="5" xfId="0" applyNumberFormat="1" applyFont="1" applyBorder="1" applyAlignment="1" applyProtection="1">
      <alignment vertical="top"/>
      <protection/>
    </xf>
    <xf numFmtId="0" fontId="0" fillId="0" borderId="5" xfId="68" applyFont="1" applyBorder="1" applyAlignment="1" applyProtection="1">
      <alignment horizontal="left" vertical="center"/>
      <protection/>
    </xf>
    <xf numFmtId="0" fontId="8" fillId="10" borderId="0" xfId="69" applyFont="1" applyFill="1" applyAlignment="1" applyProtection="1">
      <alignment horizontal="center" vertical="center" wrapText="1"/>
      <protection/>
    </xf>
    <xf numFmtId="0" fontId="0" fillId="0" borderId="14" xfId="66" applyFont="1" applyFill="1" applyBorder="1" applyAlignment="1" applyProtection="1">
      <alignment vertical="center" wrapText="1"/>
      <protection/>
    </xf>
    <xf numFmtId="49" fontId="28" fillId="13" borderId="15" xfId="0" applyFont="1" applyFill="1" applyBorder="1" applyAlignment="1" applyProtection="1">
      <alignment horizontal="left" vertical="center"/>
      <protection/>
    </xf>
    <xf numFmtId="49" fontId="6" fillId="13" borderId="17" xfId="68" applyNumberFormat="1" applyFont="1" applyFill="1" applyBorder="1" applyAlignment="1" applyProtection="1">
      <alignment horizontal="center" vertical="center" wrapText="1"/>
      <protection/>
    </xf>
    <xf numFmtId="0" fontId="6" fillId="7" borderId="5" xfId="69" applyNumberFormat="1" applyFont="1" applyFill="1" applyBorder="1" applyAlignment="1" applyProtection="1">
      <alignment horizontal="left" vertical="center" wrapText="1" indent="1"/>
      <protection/>
    </xf>
    <xf numFmtId="0" fontId="6" fillId="7" borderId="5" xfId="69" applyNumberFormat="1" applyFont="1" applyFill="1" applyBorder="1" applyAlignment="1" applyProtection="1">
      <alignment horizontal="left" vertical="center" wrapText="1" indent="2"/>
      <protection/>
    </xf>
    <xf numFmtId="0" fontId="6" fillId="7" borderId="5" xfId="69" applyNumberFormat="1" applyFont="1" applyFill="1" applyBorder="1" applyAlignment="1" applyProtection="1">
      <alignment horizontal="left" vertical="center" wrapText="1" indent="3"/>
      <protection/>
    </xf>
    <xf numFmtId="49" fontId="38" fillId="13" borderId="15" xfId="0" applyFont="1" applyFill="1" applyBorder="1" applyAlignment="1" applyProtection="1">
      <alignment horizontal="left" vertical="center" indent="2"/>
      <protection/>
    </xf>
    <xf numFmtId="49" fontId="38" fillId="13" borderId="15" xfId="0" applyFont="1" applyFill="1" applyBorder="1" applyAlignment="1" applyProtection="1">
      <alignment horizontal="left" vertical="center" indent="3"/>
      <protection/>
    </xf>
    <xf numFmtId="49" fontId="38" fillId="13" borderId="15" xfId="0" applyFont="1" applyFill="1" applyBorder="1" applyAlignment="1" applyProtection="1">
      <alignment horizontal="left" vertical="center" indent="4"/>
      <protection/>
    </xf>
    <xf numFmtId="0" fontId="43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49" fontId="6" fillId="0" borderId="0" xfId="68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>
      <alignment vertical="center"/>
    </xf>
    <xf numFmtId="0" fontId="6" fillId="7" borderId="13" xfId="69" applyNumberFormat="1" applyFont="1" applyFill="1" applyBorder="1" applyAlignment="1" applyProtection="1">
      <alignment horizontal="left" vertical="center" wrapText="1" indent="3"/>
      <protection/>
    </xf>
    <xf numFmtId="49" fontId="6" fillId="7" borderId="5" xfId="69" applyNumberFormat="1" applyFont="1" applyFill="1" applyBorder="1" applyAlignment="1" applyProtection="1">
      <alignment horizontal="left" vertical="center" wrapText="1"/>
      <protection/>
    </xf>
    <xf numFmtId="49" fontId="6" fillId="13" borderId="5" xfId="69" applyNumberFormat="1" applyFont="1" applyFill="1" applyBorder="1" applyAlignment="1" applyProtection="1">
      <alignment horizontal="left" vertical="center" wrapText="1"/>
      <protection/>
    </xf>
    <xf numFmtId="0" fontId="6" fillId="7" borderId="5" xfId="69" applyNumberFormat="1" applyFont="1" applyFill="1" applyBorder="1" applyAlignment="1" applyProtection="1">
      <alignment horizontal="left" vertical="center" wrapText="1" indent="4"/>
      <protection/>
    </xf>
    <xf numFmtId="0" fontId="6" fillId="7" borderId="5" xfId="69" applyNumberFormat="1" applyFont="1" applyFill="1" applyBorder="1" applyAlignment="1" applyProtection="1">
      <alignment horizontal="left" vertical="center" wrapText="1" indent="5"/>
      <protection/>
    </xf>
    <xf numFmtId="0" fontId="6" fillId="9" borderId="5" xfId="69" applyNumberFormat="1" applyFont="1" applyFill="1" applyBorder="1" applyAlignment="1" applyProtection="1">
      <alignment horizontal="left" vertical="center" wrapText="1" indent="6"/>
      <protection locked="0"/>
    </xf>
    <xf numFmtId="49" fontId="38" fillId="13" borderId="15" xfId="0" applyFont="1" applyFill="1" applyBorder="1" applyAlignment="1" applyProtection="1">
      <alignment horizontal="left" vertical="center" indent="5"/>
      <protection/>
    </xf>
    <xf numFmtId="49" fontId="38" fillId="13" borderId="15" xfId="0" applyFont="1" applyFill="1" applyBorder="1" applyAlignment="1" applyProtection="1">
      <alignment horizontal="left" vertical="center" indent="6"/>
      <protection/>
    </xf>
    <xf numFmtId="49" fontId="38" fillId="13" borderId="15" xfId="0" applyFont="1" applyFill="1" applyBorder="1" applyAlignment="1" applyProtection="1">
      <alignment horizontal="left" vertical="center" indent="1"/>
      <protection/>
    </xf>
    <xf numFmtId="0" fontId="6" fillId="0" borderId="0" xfId="69" applyFont="1" applyFill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0" fontId="39" fillId="7" borderId="0" xfId="69" applyFont="1" applyFill="1" applyBorder="1" applyAlignment="1" applyProtection="1">
      <alignment horizontal="center" vertical="center" wrapText="1"/>
      <protection/>
    </xf>
    <xf numFmtId="49" fontId="6" fillId="0" borderId="0" xfId="0" applyFont="1" applyAlignment="1">
      <alignment vertical="top"/>
    </xf>
    <xf numFmtId="49" fontId="0" fillId="10" borderId="0" xfId="0" applyFill="1" applyBorder="1" applyAlignment="1" applyProtection="1">
      <alignment vertical="top"/>
      <protection/>
    </xf>
    <xf numFmtId="0" fontId="0" fillId="0" borderId="0" xfId="0" applyNumberFormat="1" applyBorder="1" applyAlignment="1">
      <alignment vertical="center"/>
    </xf>
    <xf numFmtId="0" fontId="6" fillId="0" borderId="5" xfId="69" applyFont="1" applyFill="1" applyBorder="1" applyAlignment="1" applyProtection="1">
      <alignment vertical="center" wrapText="1"/>
      <protection/>
    </xf>
    <xf numFmtId="49" fontId="6" fillId="13" borderId="14" xfId="68" applyNumberFormat="1" applyFont="1" applyFill="1" applyBorder="1" applyAlignment="1" applyProtection="1">
      <alignment horizontal="center" vertical="center" wrapText="1"/>
      <protection/>
    </xf>
    <xf numFmtId="49" fontId="6" fillId="13" borderId="18" xfId="68" applyNumberFormat="1" applyFont="1" applyFill="1" applyBorder="1" applyAlignment="1" applyProtection="1">
      <alignment horizontal="center" vertical="center" wrapText="1"/>
      <protection/>
    </xf>
    <xf numFmtId="49" fontId="6" fillId="2" borderId="5" xfId="69" applyNumberFormat="1" applyFont="1" applyFill="1" applyBorder="1" applyAlignment="1" applyProtection="1">
      <alignment vertical="center" wrapText="1"/>
      <protection locked="0"/>
    </xf>
    <xf numFmtId="0" fontId="6" fillId="0" borderId="14" xfId="66" applyFont="1" applyFill="1" applyBorder="1" applyAlignment="1" applyProtection="1">
      <alignment vertical="center" wrapText="1"/>
      <protection/>
    </xf>
    <xf numFmtId="49" fontId="6" fillId="0" borderId="5" xfId="69" applyNumberFormat="1" applyFont="1" applyFill="1" applyBorder="1" applyAlignment="1" applyProtection="1">
      <alignment vertical="center" wrapText="1"/>
      <protection/>
    </xf>
    <xf numFmtId="0" fontId="6" fillId="0" borderId="5" xfId="69" applyNumberFormat="1" applyFont="1" applyFill="1" applyBorder="1" applyAlignment="1" applyProtection="1">
      <alignment horizontal="left" vertical="center" wrapText="1" indent="4"/>
      <protection/>
    </xf>
    <xf numFmtId="4" fontId="6" fillId="0" borderId="5" xfId="44" applyNumberFormat="1" applyFont="1" applyFill="1" applyBorder="1" applyAlignment="1" applyProtection="1">
      <alignment horizontal="right" vertical="center" wrapText="1"/>
      <protection/>
    </xf>
    <xf numFmtId="0" fontId="19" fillId="10" borderId="0" xfId="69" applyFont="1" applyFill="1" applyAlignment="1" applyProtection="1">
      <alignment horizontal="center" vertical="center" wrapText="1"/>
      <protection/>
    </xf>
    <xf numFmtId="49" fontId="6" fillId="13" borderId="13" xfId="69" applyNumberFormat="1" applyFont="1" applyFill="1" applyBorder="1" applyAlignment="1" applyProtection="1">
      <alignment horizontal="left" vertical="center" wrapText="1"/>
      <protection/>
    </xf>
    <xf numFmtId="49" fontId="6" fillId="9" borderId="5" xfId="69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9" applyNumberFormat="1" applyFont="1" applyFill="1" applyBorder="1" applyAlignment="1" applyProtection="1">
      <alignment horizontal="left" vertical="center" wrapText="1"/>
      <protection/>
    </xf>
    <xf numFmtId="49" fontId="0" fillId="13" borderId="15" xfId="68" applyNumberFormat="1" applyFont="1" applyFill="1" applyBorder="1" applyAlignment="1" applyProtection="1">
      <alignment horizontal="center" vertical="center" wrapText="1"/>
      <protection/>
    </xf>
    <xf numFmtId="49" fontId="6" fillId="13" borderId="15" xfId="68" applyNumberFormat="1" applyFont="1" applyFill="1" applyBorder="1" applyAlignment="1" applyProtection="1">
      <alignment horizontal="center" vertical="center" wrapText="1"/>
      <protection/>
    </xf>
    <xf numFmtId="49" fontId="28" fillId="13" borderId="19" xfId="0" applyFont="1" applyFill="1" applyBorder="1" applyAlignment="1" applyProtection="1">
      <alignment horizontal="center" vertical="center"/>
      <protection/>
    </xf>
    <xf numFmtId="0" fontId="6" fillId="0" borderId="0" xfId="69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49" fontId="6" fillId="0" borderId="0" xfId="0" applyFont="1" applyBorder="1" applyAlignment="1">
      <alignment vertical="top"/>
    </xf>
    <xf numFmtId="0" fontId="6" fillId="0" borderId="20" xfId="69" applyFont="1" applyFill="1" applyBorder="1" applyAlignment="1" applyProtection="1">
      <alignment vertical="center" wrapText="1"/>
      <protection/>
    </xf>
    <xf numFmtId="0" fontId="6" fillId="0" borderId="21" xfId="61" applyFont="1" applyFill="1" applyBorder="1" applyAlignment="1" applyProtection="1">
      <alignment vertical="center" wrapText="1"/>
      <protection/>
    </xf>
    <xf numFmtId="0" fontId="6" fillId="0" borderId="21" xfId="69" applyNumberFormat="1" applyFont="1" applyFill="1" applyBorder="1" applyAlignment="1" applyProtection="1">
      <alignment horizontal="left" vertical="center" wrapText="1" indent="6"/>
      <protection/>
    </xf>
    <xf numFmtId="0" fontId="0" fillId="0" borderId="0" xfId="67" applyFont="1" applyFill="1" applyBorder="1" applyAlignment="1" applyProtection="1">
      <alignment horizontal="center" vertical="center" wrapText="1"/>
      <protection/>
    </xf>
    <xf numFmtId="49" fontId="6" fillId="0" borderId="0" xfId="67" applyNumberFormat="1" applyFont="1" applyFill="1" applyBorder="1" applyAlignment="1" applyProtection="1">
      <alignment horizontal="center" vertical="center" wrapText="1"/>
      <protection/>
    </xf>
    <xf numFmtId="49" fontId="6" fillId="7" borderId="13" xfId="69" applyNumberFormat="1" applyFont="1" applyFill="1" applyBorder="1" applyAlignment="1" applyProtection="1">
      <alignment horizontal="left" vertical="center" wrapText="1"/>
      <protection/>
    </xf>
    <xf numFmtId="0" fontId="6" fillId="0" borderId="22" xfId="61" applyFont="1" applyFill="1" applyBorder="1" applyAlignment="1" applyProtection="1">
      <alignment vertical="center" wrapText="1"/>
      <protection/>
    </xf>
    <xf numFmtId="49" fontId="38" fillId="13" borderId="15" xfId="0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 applyProtection="1">
      <alignment horizontal="right" vertical="center" wrapText="1"/>
      <protection/>
    </xf>
    <xf numFmtId="49" fontId="6" fillId="0" borderId="0" xfId="68" applyNumberFormat="1" applyFont="1" applyFill="1" applyBorder="1" applyAlignment="1" applyProtection="1">
      <alignment vertical="center" wrapText="1"/>
      <protection/>
    </xf>
    <xf numFmtId="49" fontId="0" fillId="0" borderId="0" xfId="69" applyNumberFormat="1" applyFont="1" applyFill="1" applyAlignment="1" applyProtection="1">
      <alignment vertical="center" wrapText="1"/>
      <protection/>
    </xf>
    <xf numFmtId="49" fontId="0" fillId="0" borderId="0" xfId="69" applyNumberFormat="1" applyFont="1" applyFill="1" applyAlignment="1" applyProtection="1">
      <alignment vertical="center"/>
      <protection/>
    </xf>
    <xf numFmtId="0" fontId="6" fillId="0" borderId="0" xfId="69" applyFont="1" applyFill="1" applyAlignment="1" applyProtection="1">
      <alignment horizontal="right" vertical="top" wrapText="1"/>
      <protection/>
    </xf>
    <xf numFmtId="49" fontId="0" fillId="0" borderId="0" xfId="69" applyNumberFormat="1" applyFont="1" applyFill="1" applyAlignment="1" applyProtection="1">
      <alignment horizontal="left" vertical="top"/>
      <protection/>
    </xf>
    <xf numFmtId="0" fontId="6" fillId="7" borderId="13" xfId="69" applyNumberFormat="1" applyFont="1" applyFill="1" applyBorder="1" applyAlignment="1" applyProtection="1">
      <alignment horizontal="left" vertical="center" wrapText="1" indent="1"/>
      <protection/>
    </xf>
    <xf numFmtId="0" fontId="6" fillId="7" borderId="13" xfId="69" applyNumberFormat="1" applyFont="1" applyFill="1" applyBorder="1" applyAlignment="1" applyProtection="1">
      <alignment horizontal="left" vertical="center" wrapText="1" indent="2"/>
      <protection/>
    </xf>
    <xf numFmtId="0" fontId="11" fillId="0" borderId="0" xfId="69" applyFont="1" applyFill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0" fontId="33" fillId="7" borderId="0" xfId="64" applyFont="1" applyFill="1" applyBorder="1" applyAlignment="1" applyProtection="1">
      <alignment horizontal="center" vertical="center" wrapText="1"/>
      <protection/>
    </xf>
    <xf numFmtId="49" fontId="6" fillId="9" borderId="5" xfId="64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5" applyFont="1" applyBorder="1" applyAlignment="1" applyProtection="1">
      <alignment horizontal="right" vertical="top"/>
      <protection/>
    </xf>
    <xf numFmtId="49" fontId="9" fillId="0" borderId="0" xfId="55" applyFont="1" applyAlignment="1">
      <alignment vertical="top"/>
      <protection/>
    </xf>
    <xf numFmtId="0" fontId="6" fillId="7" borderId="0" xfId="69" applyNumberFormat="1" applyFont="1" applyFill="1" applyBorder="1" applyAlignment="1" applyProtection="1">
      <alignment horizontal="center" vertical="center" wrapText="1"/>
      <protection/>
    </xf>
    <xf numFmtId="4" fontId="6" fillId="0" borderId="0" xfId="44" applyNumberFormat="1" applyFont="1" applyFill="1" applyBorder="1" applyAlignment="1" applyProtection="1">
      <alignment horizontal="right" vertical="center" wrapText="1"/>
      <protection/>
    </xf>
    <xf numFmtId="0" fontId="6" fillId="0" borderId="0" xfId="69" applyNumberFormat="1" applyFont="1" applyFill="1" applyBorder="1" applyAlignment="1" applyProtection="1">
      <alignment horizontal="center" vertical="center" wrapText="1"/>
      <protection/>
    </xf>
    <xf numFmtId="49" fontId="6" fillId="0" borderId="0" xfId="44" applyNumberFormat="1" applyFont="1" applyFill="1" applyBorder="1" applyAlignment="1" applyProtection="1">
      <alignment horizontal="left" vertical="center" wrapText="1"/>
      <protection/>
    </xf>
    <xf numFmtId="49" fontId="6" fillId="0" borderId="0" xfId="49">
      <alignment vertical="top"/>
      <protection/>
    </xf>
    <xf numFmtId="49" fontId="38" fillId="13" borderId="23" xfId="0" applyFont="1" applyFill="1" applyBorder="1" applyAlignment="1" applyProtection="1">
      <alignment horizontal="left" vertical="center" indent="7"/>
      <protection/>
    </xf>
    <xf numFmtId="0" fontId="0" fillId="0" borderId="0" xfId="0" applyNumberFormat="1" applyFill="1" applyAlignment="1" applyProtection="1">
      <alignment vertical="center"/>
      <protection/>
    </xf>
    <xf numFmtId="0" fontId="18" fillId="0" borderId="0" xfId="46" applyFont="1" applyFill="1" applyBorder="1" applyAlignment="1" applyProtection="1">
      <alignment vertical="center" wrapText="1"/>
      <protection/>
    </xf>
    <xf numFmtId="49" fontId="44" fillId="0" borderId="22" xfId="0" applyFont="1" applyBorder="1" applyAlignment="1">
      <alignment horizontal="justify" vertical="top"/>
    </xf>
    <xf numFmtId="0" fontId="0" fillId="0" borderId="13" xfId="66" applyFont="1" applyFill="1" applyBorder="1" applyAlignment="1" applyProtection="1">
      <alignment vertical="center" wrapText="1"/>
      <protection/>
    </xf>
    <xf numFmtId="49" fontId="6" fillId="0" borderId="24" xfId="0" applyNumberFormat="1" applyFont="1" applyBorder="1" applyAlignment="1" applyProtection="1">
      <alignment vertical="center" wrapText="1"/>
      <protection/>
    </xf>
    <xf numFmtId="49" fontId="6" fillId="0" borderId="22" xfId="0" applyNumberFormat="1" applyFont="1" applyBorder="1" applyAlignment="1" applyProtection="1">
      <alignment vertical="top" wrapText="1"/>
      <protection/>
    </xf>
    <xf numFmtId="49" fontId="6" fillId="0" borderId="24" xfId="0" applyNumberFormat="1" applyFont="1" applyBorder="1" applyAlignment="1" applyProtection="1">
      <alignment vertical="top" wrapText="1"/>
      <protection/>
    </xf>
    <xf numFmtId="49" fontId="6" fillId="0" borderId="22" xfId="0" applyNumberFormat="1" applyFont="1" applyBorder="1" applyAlignment="1" applyProtection="1">
      <alignment vertical="top"/>
      <protection/>
    </xf>
    <xf numFmtId="0" fontId="0" fillId="0" borderId="14" xfId="66" applyFont="1" applyFill="1" applyBorder="1" applyAlignment="1" applyProtection="1">
      <alignment vertical="center" wrapText="1"/>
      <protection/>
    </xf>
    <xf numFmtId="49" fontId="6" fillId="0" borderId="22" xfId="0" applyNumberFormat="1" applyFont="1" applyBorder="1" applyAlignment="1" applyProtection="1">
      <alignment vertical="top"/>
      <protection/>
    </xf>
    <xf numFmtId="0" fontId="2" fillId="0" borderId="0" xfId="53">
      <alignment/>
      <protection/>
    </xf>
    <xf numFmtId="49" fontId="6" fillId="0" borderId="22" xfId="0" applyNumberFormat="1" applyFont="1" applyBorder="1" applyAlignment="1" applyProtection="1">
      <alignment horizontal="right" vertical="center"/>
      <protection/>
    </xf>
    <xf numFmtId="49" fontId="101" fillId="0" borderId="0" xfId="0" applyFont="1" applyAlignment="1">
      <alignment vertical="top"/>
    </xf>
    <xf numFmtId="0" fontId="0" fillId="0" borderId="0" xfId="66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>
      <alignment vertical="top"/>
    </xf>
    <xf numFmtId="0" fontId="102" fillId="7" borderId="0" xfId="69" applyFont="1" applyFill="1" applyBorder="1" applyAlignment="1" applyProtection="1">
      <alignment vertical="center" wrapText="1"/>
      <protection/>
    </xf>
    <xf numFmtId="0" fontId="101" fillId="0" borderId="0" xfId="69" applyFont="1" applyFill="1" applyAlignment="1" applyProtection="1">
      <alignment vertical="center" wrapText="1"/>
      <protection/>
    </xf>
    <xf numFmtId="49" fontId="0" fillId="7" borderId="5" xfId="69" applyNumberFormat="1" applyFont="1" applyFill="1" applyBorder="1" applyAlignment="1" applyProtection="1">
      <alignment horizontal="center" vertical="center" wrapText="1"/>
      <protection/>
    </xf>
    <xf numFmtId="0" fontId="6" fillId="0" borderId="5" xfId="69" applyFont="1" applyFill="1" applyBorder="1" applyAlignment="1" applyProtection="1">
      <alignment horizontal="center" vertical="center" wrapText="1"/>
      <protection/>
    </xf>
    <xf numFmtId="0" fontId="6" fillId="0" borderId="0" xfId="61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55" applyProtection="1">
      <alignment vertical="top"/>
      <protection/>
    </xf>
    <xf numFmtId="49" fontId="6" fillId="0" borderId="0" xfId="49" applyProtection="1">
      <alignment vertical="top"/>
      <protection/>
    </xf>
    <xf numFmtId="49" fontId="6" fillId="0" borderId="5" xfId="64" applyNumberFormat="1" applyFont="1" applyFill="1" applyBorder="1" applyAlignment="1" applyProtection="1">
      <alignment horizontal="left" vertical="center" wrapText="1"/>
      <protection/>
    </xf>
    <xf numFmtId="0" fontId="6" fillId="7" borderId="16" xfId="64" applyFont="1" applyFill="1" applyBorder="1" applyAlignment="1" applyProtection="1">
      <alignment horizontal="center" vertical="center"/>
      <protection/>
    </xf>
    <xf numFmtId="49" fontId="6" fillId="13" borderId="15" xfId="69" applyNumberFormat="1" applyFont="1" applyFill="1" applyBorder="1" applyAlignment="1" applyProtection="1">
      <alignment horizontal="left" vertical="center" wrapText="1" indent="4"/>
      <protection/>
    </xf>
    <xf numFmtId="4" fontId="0" fillId="13" borderId="15" xfId="0" applyNumberFormat="1" applyFill="1" applyBorder="1" applyAlignment="1" applyProtection="1">
      <alignment horizontal="right" vertical="center"/>
      <protection/>
    </xf>
    <xf numFmtId="49" fontId="0" fillId="13" borderId="15" xfId="68" applyNumberFormat="1" applyFont="1" applyFill="1" applyBorder="1" applyAlignment="1" applyProtection="1">
      <alignment horizontal="center" vertical="center" wrapText="1"/>
      <protection/>
    </xf>
    <xf numFmtId="49" fontId="38" fillId="13" borderId="13" xfId="0" applyFont="1" applyFill="1" applyBorder="1" applyAlignment="1" applyProtection="1">
      <alignment vertical="center" wrapText="1"/>
      <protection/>
    </xf>
    <xf numFmtId="49" fontId="38" fillId="13" borderId="15" xfId="0" applyFont="1" applyFill="1" applyBorder="1" applyAlignment="1" applyProtection="1">
      <alignment vertical="center"/>
      <protection/>
    </xf>
    <xf numFmtId="49" fontId="38" fillId="13" borderId="15" xfId="0" applyFont="1" applyFill="1" applyBorder="1" applyAlignment="1" applyProtection="1">
      <alignment vertical="center" wrapText="1"/>
      <protection/>
    </xf>
    <xf numFmtId="49" fontId="38" fillId="13" borderId="14" xfId="0" applyFont="1" applyFill="1" applyBorder="1" applyAlignment="1" applyProtection="1">
      <alignment horizontal="left" vertical="center" indent="4"/>
      <protection/>
    </xf>
    <xf numFmtId="4" fontId="6" fillId="0" borderId="5" xfId="44" applyNumberFormat="1" applyFont="1" applyFill="1" applyBorder="1" applyAlignment="1" applyProtection="1">
      <alignment vertical="center" wrapText="1"/>
      <protection/>
    </xf>
    <xf numFmtId="49" fontId="6" fillId="0" borderId="5" xfId="69" applyNumberFormat="1" applyFont="1" applyFill="1" applyBorder="1" applyAlignment="1" applyProtection="1">
      <alignment horizontal="left" vertical="center" wrapText="1" indent="7"/>
      <protection/>
    </xf>
    <xf numFmtId="0" fontId="6" fillId="0" borderId="15" xfId="69" applyNumberFormat="1" applyFont="1" applyFill="1" applyBorder="1" applyAlignment="1" applyProtection="1">
      <alignment vertical="center" wrapText="1"/>
      <protection/>
    </xf>
    <xf numFmtId="0" fontId="6" fillId="0" borderId="14" xfId="69" applyNumberFormat="1" applyFont="1" applyFill="1" applyBorder="1" applyAlignment="1" applyProtection="1">
      <alignment vertical="center" wrapText="1"/>
      <protection/>
    </xf>
    <xf numFmtId="0" fontId="6" fillId="0" borderId="0" xfId="69" applyNumberFormat="1" applyFont="1" applyFill="1" applyBorder="1" applyAlignment="1" applyProtection="1">
      <alignment horizontal="left" vertical="center" wrapText="1" indent="6"/>
      <protection/>
    </xf>
    <xf numFmtId="0" fontId="6" fillId="0" borderId="5" xfId="69" applyNumberFormat="1" applyFont="1" applyFill="1" applyBorder="1" applyAlignment="1" applyProtection="1">
      <alignment horizontal="left" vertical="center" wrapText="1" indent="5"/>
      <protection/>
    </xf>
    <xf numFmtId="0" fontId="6" fillId="0" borderId="5" xfId="69" applyNumberFormat="1" applyFont="1" applyFill="1" applyBorder="1" applyAlignment="1" applyProtection="1">
      <alignment horizontal="left" vertical="center" wrapText="1" indent="1"/>
      <protection/>
    </xf>
    <xf numFmtId="0" fontId="6" fillId="0" borderId="5" xfId="69" applyNumberFormat="1" applyFont="1" applyFill="1" applyBorder="1" applyAlignment="1" applyProtection="1">
      <alignment horizontal="left" vertical="center" wrapText="1" indent="2"/>
      <protection/>
    </xf>
    <xf numFmtId="0" fontId="6" fillId="0" borderId="5" xfId="69" applyNumberFormat="1" applyFont="1" applyFill="1" applyBorder="1" applyAlignment="1" applyProtection="1">
      <alignment horizontal="left" vertical="center" wrapText="1" indent="3"/>
      <protection/>
    </xf>
    <xf numFmtId="49" fontId="38" fillId="13" borderId="17" xfId="0" applyFont="1" applyFill="1" applyBorder="1" applyAlignment="1" applyProtection="1">
      <alignment horizontal="left" vertical="center" indent="4"/>
      <protection/>
    </xf>
    <xf numFmtId="49" fontId="38" fillId="13" borderId="17" xfId="0" applyFont="1" applyFill="1" applyBorder="1" applyAlignment="1" applyProtection="1">
      <alignment horizontal="left" vertical="center" indent="3"/>
      <protection/>
    </xf>
    <xf numFmtId="49" fontId="38" fillId="13" borderId="17" xfId="0" applyFont="1" applyFill="1" applyBorder="1" applyAlignment="1" applyProtection="1">
      <alignment horizontal="left" vertical="center" indent="2"/>
      <protection/>
    </xf>
    <xf numFmtId="49" fontId="38" fillId="13" borderId="17" xfId="0" applyFont="1" applyFill="1" applyBorder="1" applyAlignment="1" applyProtection="1">
      <alignment horizontal="left" vertical="center" indent="6"/>
      <protection/>
    </xf>
    <xf numFmtId="49" fontId="38" fillId="13" borderId="17" xfId="0" applyFont="1" applyFill="1" applyBorder="1" applyAlignment="1" applyProtection="1">
      <alignment horizontal="left" vertical="center" indent="5"/>
      <protection/>
    </xf>
    <xf numFmtId="49" fontId="38" fillId="13" borderId="17" xfId="0" applyFont="1" applyFill="1" applyBorder="1" applyAlignment="1" applyProtection="1">
      <alignment horizontal="left" vertical="center" indent="1"/>
      <protection/>
    </xf>
    <xf numFmtId="0" fontId="6" fillId="7" borderId="5" xfId="69" applyFont="1" applyFill="1" applyBorder="1" applyAlignment="1" applyProtection="1">
      <alignment vertical="center" wrapText="1"/>
      <protection/>
    </xf>
    <xf numFmtId="0" fontId="18" fillId="0" borderId="0" xfId="70" applyFont="1" applyBorder="1" applyAlignment="1">
      <alignment horizontal="center" vertical="center" wrapText="1"/>
      <protection/>
    </xf>
    <xf numFmtId="0" fontId="6" fillId="0" borderId="13" xfId="69" applyNumberFormat="1" applyFont="1" applyFill="1" applyBorder="1" applyAlignment="1" applyProtection="1">
      <alignment vertical="center" wrapText="1"/>
      <protection/>
    </xf>
    <xf numFmtId="0" fontId="6" fillId="0" borderId="5" xfId="68" applyNumberFormat="1" applyFont="1" applyFill="1" applyBorder="1" applyAlignment="1" applyProtection="1">
      <alignment vertical="center" wrapText="1"/>
      <protection/>
    </xf>
    <xf numFmtId="0" fontId="6" fillId="0" borderId="5" xfId="69" applyNumberFormat="1" applyFont="1" applyFill="1" applyBorder="1" applyAlignment="1" applyProtection="1">
      <alignment vertical="center" wrapText="1"/>
      <protection/>
    </xf>
    <xf numFmtId="49" fontId="6" fillId="0" borderId="25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68" applyNumberFormat="1" applyFont="1" applyFill="1" applyBorder="1" applyAlignment="1" applyProtection="1">
      <alignment vertical="center" wrapText="1"/>
      <protection/>
    </xf>
    <xf numFmtId="49" fontId="6" fillId="13" borderId="5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67" applyNumberFormat="1" applyFont="1" applyFill="1" applyAlignment="1" applyProtection="1">
      <alignment horizontal="left" vertical="center" wrapText="1"/>
      <protection/>
    </xf>
    <xf numFmtId="0" fontId="6" fillId="0" borderId="0" xfId="67" applyFont="1" applyFill="1" applyAlignment="1" applyProtection="1">
      <alignment horizontal="left" vertical="center" wrapText="1"/>
      <protection/>
    </xf>
    <xf numFmtId="14" fontId="6" fillId="7" borderId="0" xfId="67" applyNumberFormat="1" applyFont="1" applyFill="1" applyBorder="1" applyAlignment="1" applyProtection="1">
      <alignment horizontal="left" vertical="center" wrapText="1"/>
      <protection/>
    </xf>
    <xf numFmtId="14" fontId="6" fillId="0" borderId="0" xfId="67" applyNumberFormat="1" applyFont="1" applyFill="1" applyAlignment="1" applyProtection="1">
      <alignment horizontal="left" vertical="center" wrapText="1"/>
      <protection/>
    </xf>
    <xf numFmtId="0" fontId="6" fillId="0" borderId="0" xfId="67" applyFont="1" applyFill="1" applyBorder="1" applyAlignment="1" applyProtection="1">
      <alignment horizontal="left" vertical="center" wrapText="1"/>
      <protection/>
    </xf>
    <xf numFmtId="0" fontId="6" fillId="0" borderId="0" xfId="69" applyNumberFormat="1" applyFont="1" applyFill="1" applyAlignment="1" applyProtection="1">
      <alignment vertical="center" wrapText="1"/>
      <protection/>
    </xf>
    <xf numFmtId="0" fontId="6" fillId="0" borderId="5" xfId="44" applyNumberFormat="1" applyFont="1" applyFill="1" applyBorder="1" applyAlignment="1" applyProtection="1">
      <alignment horizontal="center" vertical="center" wrapText="1"/>
      <protection/>
    </xf>
    <xf numFmtId="4" fontId="103" fillId="0" borderId="5" xfId="44" applyNumberFormat="1" applyFont="1" applyFill="1" applyBorder="1" applyAlignment="1" applyProtection="1">
      <alignment horizontal="center" vertical="center" wrapText="1"/>
      <protection/>
    </xf>
    <xf numFmtId="0" fontId="103" fillId="0" borderId="0" xfId="69" applyFont="1" applyFill="1" applyAlignment="1" applyProtection="1">
      <alignment vertical="center" wrapText="1"/>
      <protection/>
    </xf>
    <xf numFmtId="49" fontId="6" fillId="0" borderId="5" xfId="68" applyNumberFormat="1" applyFont="1" applyFill="1" applyBorder="1" applyAlignment="1" applyProtection="1">
      <alignment vertical="center" wrapText="1"/>
      <protection/>
    </xf>
    <xf numFmtId="4" fontId="104" fillId="13" borderId="15" xfId="0" applyNumberFormat="1" applyFont="1" applyFill="1" applyBorder="1" applyAlignment="1" applyProtection="1">
      <alignment horizontal="right"/>
      <protection/>
    </xf>
    <xf numFmtId="0" fontId="6" fillId="0" borderId="26" xfId="69" applyNumberFormat="1" applyFont="1" applyFill="1" applyBorder="1" applyAlignment="1" applyProtection="1">
      <alignment horizontal="left" vertical="center" wrapText="1" indent="7"/>
      <protection/>
    </xf>
    <xf numFmtId="49" fontId="6" fillId="13" borderId="5" xfId="69" applyNumberFormat="1" applyFont="1" applyFill="1" applyBorder="1" applyAlignment="1" applyProtection="1">
      <alignment vertical="center" wrapText="1"/>
      <protection/>
    </xf>
    <xf numFmtId="49" fontId="38" fillId="13" borderId="15" xfId="55" applyFont="1" applyFill="1" applyBorder="1" applyAlignment="1" applyProtection="1">
      <alignment horizontal="left" vertical="center" indent="1"/>
      <protection/>
    </xf>
    <xf numFmtId="0" fontId="39" fillId="7" borderId="0" xfId="69" applyFont="1" applyFill="1" applyBorder="1" applyAlignment="1" applyProtection="1">
      <alignment vertical="top" wrapText="1"/>
      <protection/>
    </xf>
    <xf numFmtId="0" fontId="6" fillId="0" borderId="0" xfId="69" applyFont="1" applyFill="1" applyBorder="1" applyAlignment="1" applyProtection="1">
      <alignment vertical="top" wrapText="1"/>
      <protection/>
    </xf>
    <xf numFmtId="49" fontId="6" fillId="11" borderId="22" xfId="68" applyNumberFormat="1" applyFont="1" applyFill="1" applyBorder="1" applyAlignment="1" applyProtection="1">
      <alignment horizontal="center" vertical="center" wrapText="1"/>
      <protection/>
    </xf>
    <xf numFmtId="49" fontId="103" fillId="0" borderId="0" xfId="0" applyFont="1" applyAlignme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0" fontId="8" fillId="10" borderId="0" xfId="69" applyFont="1" applyFill="1" applyAlignment="1" applyProtection="1">
      <alignment vertical="center" wrapText="1"/>
      <protection/>
    </xf>
    <xf numFmtId="0" fontId="6" fillId="0" borderId="0" xfId="66" applyFont="1" applyFill="1" applyBorder="1" applyAlignment="1" applyProtection="1">
      <alignment vertical="center" wrapText="1"/>
      <protection/>
    </xf>
    <xf numFmtId="49" fontId="6" fillId="0" borderId="5" xfId="0" applyNumberFormat="1" applyFont="1" applyFill="1" applyBorder="1" applyAlignment="1" applyProtection="1">
      <alignment vertical="center" wrapText="1"/>
      <protection/>
    </xf>
    <xf numFmtId="0" fontId="103" fillId="0" borderId="0" xfId="0" applyNumberFormat="1" applyFont="1" applyAlignment="1">
      <alignment vertical="center"/>
    </xf>
    <xf numFmtId="0" fontId="105" fillId="0" borderId="0" xfId="0" applyNumberFormat="1" applyFont="1" applyAlignment="1">
      <alignment vertical="center"/>
    </xf>
    <xf numFmtId="0" fontId="103" fillId="0" borderId="0" xfId="68" applyNumberFormat="1" applyFont="1" applyFill="1" applyBorder="1" applyAlignment="1" applyProtection="1">
      <alignment vertical="center" wrapText="1"/>
      <protection/>
    </xf>
    <xf numFmtId="0" fontId="103" fillId="0" borderId="0" xfId="61" applyFont="1" applyFill="1" applyBorder="1" applyAlignment="1" applyProtection="1">
      <alignment horizontal="left" vertical="center" wrapText="1"/>
      <protection/>
    </xf>
    <xf numFmtId="0" fontId="103" fillId="0" borderId="0" xfId="69" applyFont="1" applyFill="1" applyAlignment="1" applyProtection="1">
      <alignment vertical="center"/>
      <protection/>
    </xf>
    <xf numFmtId="49" fontId="103" fillId="0" borderId="0" xfId="0" applyFont="1" applyAlignment="1">
      <alignment vertical="top"/>
    </xf>
    <xf numFmtId="0" fontId="103" fillId="0" borderId="0" xfId="0" applyNumberFormat="1" applyFont="1" applyFill="1" applyBorder="1" applyAlignment="1">
      <alignment vertical="center"/>
    </xf>
    <xf numFmtId="49" fontId="103" fillId="0" borderId="0" xfId="69" applyNumberFormat="1" applyFont="1" applyFill="1" applyAlignment="1" applyProtection="1">
      <alignment vertical="center" wrapText="1"/>
      <protection/>
    </xf>
    <xf numFmtId="49" fontId="103" fillId="0" borderId="0" xfId="69" applyNumberFormat="1" applyFont="1" applyFill="1" applyAlignment="1" applyProtection="1">
      <alignment vertical="center"/>
      <protection/>
    </xf>
    <xf numFmtId="0" fontId="103" fillId="0" borderId="0" xfId="0" applyNumberFormat="1" applyFont="1" applyFill="1" applyAlignment="1" applyProtection="1">
      <alignment vertical="center"/>
      <protection/>
    </xf>
    <xf numFmtId="49" fontId="103" fillId="10" borderId="0" xfId="0" applyFont="1" applyFill="1" applyAlignment="1" applyProtection="1">
      <alignment vertical="top"/>
      <protection/>
    </xf>
    <xf numFmtId="167" fontId="6" fillId="9" borderId="5" xfId="4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 applyProtection="1">
      <alignment vertical="top"/>
      <protection/>
    </xf>
    <xf numFmtId="0" fontId="6" fillId="0" borderId="5" xfId="66" applyNumberFormat="1" applyFont="1" applyFill="1" applyBorder="1" applyAlignment="1" applyProtection="1">
      <alignment vertical="center" wrapText="1"/>
      <protection/>
    </xf>
    <xf numFmtId="49" fontId="6" fillId="13" borderId="13" xfId="69" applyNumberFormat="1" applyFont="1" applyFill="1" applyBorder="1" applyAlignment="1" applyProtection="1">
      <alignment vertical="center" wrapText="1"/>
      <protection/>
    </xf>
    <xf numFmtId="49" fontId="6" fillId="0" borderId="5" xfId="0" applyNumberFormat="1" applyFont="1" applyFill="1" applyBorder="1" applyAlignment="1" applyProtection="1">
      <alignment vertical="top"/>
      <protection/>
    </xf>
    <xf numFmtId="49" fontId="6" fillId="9" borderId="5" xfId="69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47" applyNumberFormat="1" applyFont="1" applyFill="1" applyBorder="1" applyAlignment="1" applyProtection="1">
      <alignment horizontal="center" vertical="center" wrapText="1"/>
      <protection/>
    </xf>
    <xf numFmtId="49" fontId="6" fillId="13" borderId="13" xfId="47" applyNumberFormat="1" applyFont="1" applyFill="1" applyBorder="1" applyAlignment="1" applyProtection="1">
      <alignment horizontal="center" vertical="center" wrapText="1"/>
      <protection/>
    </xf>
    <xf numFmtId="49" fontId="6" fillId="2" borderId="5" xfId="69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7" xfId="50" applyFont="1" applyBorder="1" applyAlignment="1" applyProtection="1">
      <alignment horizontal="justify" vertical="top" wrapText="1"/>
      <protection/>
    </xf>
    <xf numFmtId="49" fontId="0" fillId="0" borderId="5" xfId="0" applyFill="1" applyBorder="1" applyAlignment="1">
      <alignment vertical="top" wrapText="1"/>
    </xf>
    <xf numFmtId="0" fontId="0" fillId="0" borderId="5" xfId="50" applyFont="1" applyFill="1" applyBorder="1" applyAlignment="1" applyProtection="1">
      <alignment horizontal="justify" vertical="top" wrapText="1"/>
      <protection/>
    </xf>
    <xf numFmtId="4" fontId="6" fillId="0" borderId="0" xfId="69" applyNumberFormat="1" applyFont="1" applyFill="1" applyBorder="1" applyAlignment="1" applyProtection="1">
      <alignment vertical="center" wrapText="1"/>
      <protection/>
    </xf>
    <xf numFmtId="0" fontId="103" fillId="0" borderId="0" xfId="61" applyFont="1" applyFill="1" applyBorder="1" applyAlignment="1" applyProtection="1">
      <alignment horizontal="right" vertical="center" wrapText="1"/>
      <protection/>
    </xf>
    <xf numFmtId="0" fontId="6" fillId="7" borderId="5" xfId="69" applyNumberFormat="1" applyFont="1" applyFill="1" applyBorder="1" applyAlignment="1" applyProtection="1">
      <alignment horizontal="left" vertical="center" wrapText="1"/>
      <protection/>
    </xf>
    <xf numFmtId="0" fontId="103" fillId="0" borderId="0" xfId="69" applyFont="1" applyFill="1" applyBorder="1" applyAlignment="1" applyProtection="1">
      <alignment vertical="center" wrapText="1"/>
      <protection/>
    </xf>
    <xf numFmtId="49" fontId="103" fillId="0" borderId="0" xfId="69" applyNumberFormat="1" applyFont="1" applyFill="1" applyBorder="1" applyAlignment="1" applyProtection="1">
      <alignment vertical="center" wrapText="1"/>
      <protection/>
    </xf>
    <xf numFmtId="0" fontId="103" fillId="0" borderId="0" xfId="69" applyFont="1" applyFill="1" applyBorder="1" applyAlignment="1" applyProtection="1">
      <alignment horizontal="center" vertical="center" wrapText="1"/>
      <protection/>
    </xf>
    <xf numFmtId="49" fontId="6" fillId="0" borderId="0" xfId="69" applyNumberFormat="1" applyFont="1" applyFill="1" applyBorder="1" applyAlignment="1" applyProtection="1">
      <alignment vertical="center" wrapText="1"/>
      <protection/>
    </xf>
    <xf numFmtId="0" fontId="33" fillId="0" borderId="0" xfId="69" applyFont="1" applyFill="1" applyBorder="1" applyAlignment="1" applyProtection="1">
      <alignment vertical="center" wrapText="1"/>
      <protection/>
    </xf>
    <xf numFmtId="49" fontId="103" fillId="0" borderId="0" xfId="0" applyFont="1" applyFill="1" applyBorder="1" applyAlignment="1" applyProtection="1">
      <alignment vertical="top"/>
      <protection/>
    </xf>
    <xf numFmtId="49" fontId="103" fillId="0" borderId="0" xfId="0" applyFont="1" applyBorder="1" applyAlignment="1">
      <alignment vertical="top"/>
    </xf>
    <xf numFmtId="49" fontId="103" fillId="0" borderId="0" xfId="0" applyNumberFormat="1" applyFont="1" applyBorder="1" applyAlignment="1">
      <alignment vertical="center"/>
    </xf>
    <xf numFmtId="49" fontId="103" fillId="0" borderId="0" xfId="0" applyNumberFormat="1" applyFont="1" applyFill="1" applyAlignment="1" applyProtection="1">
      <alignment vertical="center"/>
      <protection/>
    </xf>
    <xf numFmtId="0" fontId="103" fillId="0" borderId="0" xfId="69" applyFont="1" applyFill="1" applyAlignment="1" applyProtection="1">
      <alignment horizontal="center" vertical="center" wrapText="1"/>
      <protection/>
    </xf>
    <xf numFmtId="49" fontId="103" fillId="0" borderId="0" xfId="0" applyFont="1" applyFill="1" applyAlignment="1" applyProtection="1">
      <alignment vertical="top"/>
      <protection/>
    </xf>
    <xf numFmtId="49" fontId="103" fillId="0" borderId="0" xfId="0" applyFont="1" applyFill="1" applyAlignment="1" applyProtection="1">
      <alignment vertical="top"/>
      <protection/>
    </xf>
    <xf numFmtId="4" fontId="6" fillId="9" borderId="5" xfId="69" applyNumberFormat="1" applyFont="1" applyFill="1" applyBorder="1" applyAlignment="1" applyProtection="1">
      <alignment horizontal="right" vertical="center" wrapText="1"/>
      <protection locked="0"/>
    </xf>
    <xf numFmtId="0" fontId="99" fillId="0" borderId="0" xfId="51">
      <alignment/>
      <protection/>
    </xf>
    <xf numFmtId="0" fontId="0" fillId="0" borderId="0" xfId="0" applyNumberFormat="1" applyAlignment="1">
      <alignment/>
    </xf>
    <xf numFmtId="0" fontId="33" fillId="0" borderId="0" xfId="69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33" fillId="0" borderId="0" xfId="69" applyFont="1" applyFill="1" applyAlignment="1" applyProtection="1">
      <alignment horizontal="center" vertical="center" wrapText="1"/>
      <protection/>
    </xf>
    <xf numFmtId="0" fontId="6" fillId="0" borderId="0" xfId="69" applyFont="1" applyFill="1" applyBorder="1" applyAlignment="1" applyProtection="1">
      <alignment horizontal="right" vertical="center" wrapText="1"/>
      <protection/>
    </xf>
    <xf numFmtId="4" fontId="6" fillId="0" borderId="0" xfId="48" applyFont="1" applyFill="1" applyBorder="1" applyAlignment="1" applyProtection="1">
      <alignment horizontal="right" vertical="center" wrapText="1"/>
      <protection/>
    </xf>
    <xf numFmtId="0" fontId="6" fillId="0" borderId="0" xfId="66" applyFont="1" applyFill="1" applyBorder="1" applyAlignment="1" applyProtection="1">
      <alignment horizontal="left" vertical="center" wrapText="1" indent="1"/>
      <protection/>
    </xf>
    <xf numFmtId="49" fontId="6" fillId="0" borderId="0" xfId="55" applyFill="1" applyProtection="1">
      <alignment vertical="top"/>
      <protection/>
    </xf>
    <xf numFmtId="4" fontId="0" fillId="0" borderId="0" xfId="48" applyFont="1" applyFill="1" applyBorder="1" applyAlignment="1" applyProtection="1">
      <alignment horizontal="center" vertical="center" wrapText="1"/>
      <protection/>
    </xf>
    <xf numFmtId="4" fontId="6" fillId="0" borderId="0" xfId="48" applyFont="1" applyFill="1" applyBorder="1" applyAlignment="1" applyProtection="1">
      <alignment horizontal="center" vertical="center" wrapText="1"/>
      <protection/>
    </xf>
    <xf numFmtId="0" fontId="101" fillId="0" borderId="0" xfId="69" applyNumberFormat="1" applyFont="1" applyFill="1" applyAlignment="1" applyProtection="1">
      <alignment vertical="center"/>
      <protection/>
    </xf>
    <xf numFmtId="169" fontId="6" fillId="0" borderId="5" xfId="69" applyNumberFormat="1" applyFont="1" applyFill="1" applyBorder="1" applyAlignment="1" applyProtection="1">
      <alignment horizontal="center" vertical="center" wrapText="1"/>
      <protection/>
    </xf>
    <xf numFmtId="169" fontId="6" fillId="0" borderId="5" xfId="47" applyNumberFormat="1" applyFont="1" applyFill="1" applyBorder="1" applyAlignment="1" applyProtection="1">
      <alignment horizontal="center" vertical="center" wrapText="1"/>
      <protection/>
    </xf>
    <xf numFmtId="0" fontId="101" fillId="13" borderId="19" xfId="69" applyFont="1" applyFill="1" applyBorder="1" applyAlignment="1" applyProtection="1">
      <alignment horizontal="center" vertical="center" wrapText="1"/>
      <protection/>
    </xf>
    <xf numFmtId="0" fontId="101" fillId="13" borderId="28" xfId="69" applyFont="1" applyFill="1" applyBorder="1" applyAlignment="1" applyProtection="1">
      <alignment horizontal="center" vertical="center" wrapText="1"/>
      <protection/>
    </xf>
    <xf numFmtId="49" fontId="101" fillId="13" borderId="28" xfId="69" applyNumberFormat="1" applyFont="1" applyFill="1" applyBorder="1" applyAlignment="1" applyProtection="1">
      <alignment horizontal="left" vertical="center" wrapText="1"/>
      <protection/>
    </xf>
    <xf numFmtId="49" fontId="0" fillId="13" borderId="15" xfId="56" applyNumberFormat="1" applyFill="1" applyBorder="1" applyAlignment="1" applyProtection="1">
      <alignment horizontal="left" vertical="center"/>
      <protection/>
    </xf>
    <xf numFmtId="49" fontId="101" fillId="13" borderId="25" xfId="69" applyNumberFormat="1" applyFont="1" applyFill="1" applyBorder="1" applyAlignment="1" applyProtection="1">
      <alignment horizontal="left" vertical="center" wrapText="1"/>
      <protection/>
    </xf>
    <xf numFmtId="49" fontId="6" fillId="8" borderId="5" xfId="69" applyNumberFormat="1" applyFont="1" applyFill="1" applyBorder="1" applyAlignment="1" applyProtection="1">
      <alignment horizontal="center" vertical="center" wrapText="1"/>
      <protection/>
    </xf>
    <xf numFmtId="0" fontId="106" fillId="0" borderId="0" xfId="69" applyFont="1" applyFill="1" applyAlignment="1" applyProtection="1">
      <alignment vertical="center" wrapText="1"/>
      <protection/>
    </xf>
    <xf numFmtId="0" fontId="29" fillId="0" borderId="0" xfId="69" applyFont="1" applyFill="1" applyBorder="1" applyAlignment="1" applyProtection="1">
      <alignment horizontal="center" vertical="center" wrapText="1"/>
      <protection/>
    </xf>
    <xf numFmtId="49" fontId="8" fillId="13" borderId="13" xfId="55" applyFont="1" applyFill="1" applyBorder="1" applyAlignment="1" applyProtection="1">
      <alignment horizontal="right" vertical="center" wrapText="1"/>
      <protection/>
    </xf>
    <xf numFmtId="49" fontId="8" fillId="13" borderId="15" xfId="55" applyFont="1" applyFill="1" applyBorder="1" applyAlignment="1" applyProtection="1">
      <alignment horizontal="right" vertical="center" wrapText="1"/>
      <protection/>
    </xf>
    <xf numFmtId="49" fontId="6" fillId="13" borderId="15" xfId="55" applyFont="1" applyFill="1" applyBorder="1" applyAlignment="1" applyProtection="1">
      <alignment horizontal="right" vertical="center" wrapText="1"/>
      <protection/>
    </xf>
    <xf numFmtId="49" fontId="6" fillId="13" borderId="14" xfId="55" applyFont="1" applyFill="1" applyBorder="1" applyAlignment="1" applyProtection="1">
      <alignment horizontal="right" vertical="center" wrapText="1"/>
      <protection/>
    </xf>
    <xf numFmtId="0" fontId="6" fillId="0" borderId="29" xfId="69" applyFont="1" applyFill="1" applyBorder="1" applyAlignment="1" applyProtection="1">
      <alignment vertical="center" wrapText="1"/>
      <protection/>
    </xf>
    <xf numFmtId="0" fontId="46" fillId="0" borderId="0" xfId="69" applyFont="1" applyFill="1" applyAlignment="1" applyProtection="1">
      <alignment vertical="center" wrapText="1"/>
      <protection/>
    </xf>
    <xf numFmtId="0" fontId="9" fillId="0" borderId="0" xfId="69" applyFont="1" applyFill="1" applyAlignment="1" applyProtection="1">
      <alignment vertical="center" wrapText="1"/>
      <protection/>
    </xf>
    <xf numFmtId="0" fontId="47" fillId="0" borderId="0" xfId="69" applyFont="1" applyFill="1" applyAlignment="1" applyProtection="1">
      <alignment horizontal="center" vertical="center" wrapText="1"/>
      <protection/>
    </xf>
    <xf numFmtId="0" fontId="107" fillId="0" borderId="0" xfId="52" applyFont="1" applyFill="1" applyProtection="1">
      <alignment/>
      <protection/>
    </xf>
    <xf numFmtId="49" fontId="34" fillId="7" borderId="0" xfId="58">
      <alignment vertical="top"/>
      <protection/>
    </xf>
    <xf numFmtId="49" fontId="48" fillId="10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9" fontId="48" fillId="0" borderId="0" xfId="0" applyFont="1" applyFill="1" applyAlignment="1" applyProtection="1">
      <alignment vertical="top"/>
      <protection/>
    </xf>
    <xf numFmtId="0" fontId="101" fillId="0" borderId="0" xfId="69" applyFont="1" applyFill="1" applyAlignment="1" applyProtection="1">
      <alignment vertical="center"/>
      <protection/>
    </xf>
    <xf numFmtId="49" fontId="101" fillId="0" borderId="0" xfId="0" applyFont="1" applyFill="1" applyAlignment="1" applyProtection="1">
      <alignment vertical="top"/>
      <protection/>
    </xf>
    <xf numFmtId="49" fontId="0" fillId="0" borderId="0" xfId="0" applyFont="1" applyFill="1" applyAlignment="1" applyProtection="1">
      <alignment vertical="top"/>
      <protection/>
    </xf>
    <xf numFmtId="49" fontId="0" fillId="13" borderId="14" xfId="0" applyFont="1" applyFill="1" applyBorder="1" applyAlignment="1" applyProtection="1">
      <alignment horizontal="right" vertical="center" wrapText="1"/>
      <protection/>
    </xf>
    <xf numFmtId="49" fontId="0" fillId="13" borderId="15" xfId="0" applyFont="1" applyFill="1" applyBorder="1" applyAlignment="1" applyProtection="1">
      <alignment horizontal="right" vertical="center" wrapText="1"/>
      <protection/>
    </xf>
    <xf numFmtId="49" fontId="101" fillId="0" borderId="0" xfId="0" applyFont="1" applyFill="1" applyAlignment="1" applyProtection="1">
      <alignment vertical="top"/>
      <protection/>
    </xf>
    <xf numFmtId="49" fontId="101" fillId="1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0" fillId="2" borderId="30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  <protection/>
    </xf>
    <xf numFmtId="49" fontId="0" fillId="0" borderId="30" xfId="0" applyFill="1" applyBorder="1" applyAlignment="1" applyProtection="1">
      <alignment horizontal="right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9" fillId="0" borderId="31" xfId="69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right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8" fillId="0" borderId="6" xfId="50" applyFont="1" applyBorder="1" applyAlignment="1" applyProtection="1">
      <alignment horizontal="justify" vertical="center" wrapText="1"/>
      <protection/>
    </xf>
    <xf numFmtId="0" fontId="49" fillId="0" borderId="0" xfId="67" applyFont="1" applyFill="1" applyAlignment="1" applyProtection="1">
      <alignment vertical="top" wrapText="1"/>
      <protection/>
    </xf>
    <xf numFmtId="0" fontId="6" fillId="0" borderId="6" xfId="50" applyFont="1" applyBorder="1" applyAlignment="1" applyProtection="1">
      <alignment horizontal="justify" vertical="center" wrapText="1"/>
      <protection/>
    </xf>
    <xf numFmtId="0" fontId="103" fillId="0" borderId="0" xfId="69" applyFont="1" applyFill="1" applyBorder="1" applyAlignment="1" applyProtection="1">
      <alignment horizontal="center" vertical="center" wrapText="1"/>
      <protection/>
    </xf>
    <xf numFmtId="0" fontId="0" fillId="7" borderId="5" xfId="51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>
      <alignment vertical="top"/>
      <protection/>
    </xf>
    <xf numFmtId="0" fontId="6" fillId="7" borderId="0" xfId="69" applyFont="1" applyFill="1" applyBorder="1" applyAlignment="1" applyProtection="1">
      <alignment horizontal="right" vertical="center"/>
      <protection/>
    </xf>
    <xf numFmtId="49" fontId="103" fillId="0" borderId="0" xfId="49" applyFont="1" applyAlignment="1">
      <alignment vertical="top"/>
      <protection/>
    </xf>
    <xf numFmtId="0" fontId="43" fillId="0" borderId="0" xfId="61" applyFont="1" applyFill="1" applyBorder="1" applyAlignment="1" applyProtection="1">
      <alignment vertical="center" wrapText="1"/>
      <protection/>
    </xf>
    <xf numFmtId="49" fontId="6" fillId="0" borderId="0" xfId="49" applyFont="1" applyProtection="1">
      <alignment vertical="top"/>
      <protection/>
    </xf>
    <xf numFmtId="49" fontId="0" fillId="9" borderId="5" xfId="44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9" applyNumberFormat="1" applyFont="1" applyFill="1" applyBorder="1" applyAlignment="1" applyProtection="1">
      <alignment horizontal="left" vertical="center" wrapText="1"/>
      <protection/>
    </xf>
    <xf numFmtId="0" fontId="0" fillId="0" borderId="5" xfId="69" applyFont="1" applyFill="1" applyBorder="1" applyAlignment="1" applyProtection="1">
      <alignment horizontal="center" vertical="center" wrapText="1"/>
      <protection/>
    </xf>
    <xf numFmtId="49" fontId="38" fillId="13" borderId="15" xfId="49" applyFont="1" applyFill="1" applyBorder="1" applyAlignment="1" applyProtection="1">
      <alignment horizontal="left" vertical="center" indent="3"/>
      <protection/>
    </xf>
    <xf numFmtId="49" fontId="41" fillId="13" borderId="14" xfId="49" applyFont="1" applyFill="1" applyBorder="1" applyAlignment="1" applyProtection="1">
      <alignment horizontal="center" vertical="top"/>
      <protection/>
    </xf>
    <xf numFmtId="0" fontId="49" fillId="0" borderId="0" xfId="69" applyFont="1" applyFill="1" applyAlignment="1" applyProtection="1">
      <alignment horizontal="right" vertical="top" wrapText="1"/>
      <protection/>
    </xf>
    <xf numFmtId="49" fontId="38" fillId="13" borderId="15" xfId="49" applyFont="1" applyFill="1" applyBorder="1" applyAlignment="1" applyProtection="1">
      <alignment horizontal="left" vertical="center" indent="2"/>
      <protection/>
    </xf>
    <xf numFmtId="0" fontId="6" fillId="0" borderId="5" xfId="59" applyFont="1" applyFill="1" applyBorder="1" applyAlignment="1" applyProtection="1">
      <alignment horizontal="center" vertical="center" wrapText="1"/>
      <protection/>
    </xf>
    <xf numFmtId="0" fontId="0" fillId="0" borderId="5" xfId="59" applyFont="1" applyFill="1" applyBorder="1" applyAlignment="1" applyProtection="1">
      <alignment horizontal="center" vertical="center" wrapText="1"/>
      <protection/>
    </xf>
    <xf numFmtId="0" fontId="0" fillId="0" borderId="5" xfId="61" applyFont="1" applyFill="1" applyBorder="1" applyAlignment="1" applyProtection="1">
      <alignment horizontal="center" vertical="center" wrapText="1"/>
      <protection/>
    </xf>
    <xf numFmtId="49" fontId="6" fillId="2" borderId="5" xfId="68" applyNumberFormat="1" applyFont="1" applyFill="1" applyBorder="1" applyAlignment="1" applyProtection="1">
      <alignment horizontal="left" vertical="center" wrapText="1"/>
      <protection locked="0"/>
    </xf>
    <xf numFmtId="0" fontId="108" fillId="0" borderId="0" xfId="67" applyFont="1" applyAlignment="1" applyProtection="1">
      <alignment vertical="center" wrapText="1"/>
      <protection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 applyAlignment="1">
      <alignment vertical="top"/>
    </xf>
    <xf numFmtId="49" fontId="38" fillId="13" borderId="13" xfId="0" applyFont="1" applyFill="1" applyBorder="1" applyAlignment="1" applyProtection="1">
      <alignment horizontal="left" vertical="center"/>
      <protection/>
    </xf>
    <xf numFmtId="49" fontId="38" fillId="13" borderId="13" xfId="0" applyFont="1" applyFill="1" applyBorder="1" applyAlignment="1" applyProtection="1">
      <alignment horizontal="left" vertical="center" indent="4"/>
      <protection/>
    </xf>
    <xf numFmtId="49" fontId="38" fillId="13" borderId="13" xfId="0" applyFont="1" applyFill="1" applyBorder="1" applyAlignment="1" applyProtection="1">
      <alignment horizontal="left" vertical="center" indent="1"/>
      <protection/>
    </xf>
    <xf numFmtId="4" fontId="104" fillId="13" borderId="14" xfId="0" applyNumberFormat="1" applyFont="1" applyFill="1" applyBorder="1" applyAlignment="1" applyProtection="1">
      <alignment horizontal="right"/>
      <protection/>
    </xf>
    <xf numFmtId="0" fontId="10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6" fillId="9" borderId="5" xfId="68" applyNumberFormat="1" applyFont="1" applyFill="1" applyBorder="1" applyAlignment="1" applyProtection="1">
      <alignment horizontal="left" vertical="center" wrapText="1"/>
      <protection locked="0"/>
    </xf>
    <xf numFmtId="49" fontId="98" fillId="9" borderId="5" xfId="44" applyNumberFormat="1" applyFill="1" applyBorder="1" applyAlignment="1" applyProtection="1">
      <alignment horizontal="left" vertical="center" wrapText="1"/>
      <protection locked="0"/>
    </xf>
    <xf numFmtId="49" fontId="6" fillId="0" borderId="5" xfId="55" applyBorder="1">
      <alignment vertical="top"/>
      <protection/>
    </xf>
    <xf numFmtId="49" fontId="0" fillId="9" borderId="5" xfId="68" applyNumberFormat="1" applyFont="1" applyFill="1" applyBorder="1" applyAlignment="1" applyProtection="1">
      <alignment horizontal="center" vertical="center" wrapText="1"/>
      <protection locked="0"/>
    </xf>
    <xf numFmtId="49" fontId="41" fillId="13" borderId="14" xfId="55" applyFont="1" applyFill="1" applyBorder="1" applyAlignment="1" applyProtection="1">
      <alignment horizontal="center" vertical="top"/>
      <protection/>
    </xf>
    <xf numFmtId="0" fontId="6" fillId="0" borderId="0" xfId="69" applyFont="1" applyFill="1" applyAlignment="1" applyProtection="1">
      <alignment horizontal="left" vertical="top" wrapText="1"/>
      <protection/>
    </xf>
    <xf numFmtId="0" fontId="6" fillId="8" borderId="5" xfId="68" applyNumberFormat="1" applyFont="1" applyFill="1" applyBorder="1" applyAlignment="1" applyProtection="1">
      <alignment horizontal="left" vertical="center" wrapText="1"/>
      <protection/>
    </xf>
    <xf numFmtId="0" fontId="6" fillId="0" borderId="5" xfId="68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>
      <alignment horizontal="center" vertical="center"/>
    </xf>
    <xf numFmtId="49" fontId="109" fillId="7" borderId="0" xfId="47" applyNumberFormat="1" applyFont="1" applyFill="1" applyBorder="1" applyAlignment="1" applyProtection="1">
      <alignment horizontal="center" vertical="center" wrapText="1"/>
      <protection/>
    </xf>
    <xf numFmtId="0" fontId="109" fillId="0" borderId="0" xfId="0" applyNumberFormat="1" applyFont="1" applyFill="1" applyBorder="1" applyAlignment="1">
      <alignment horizontal="center" vertical="center"/>
    </xf>
    <xf numFmtId="0" fontId="109" fillId="0" borderId="0" xfId="61" applyNumberFormat="1" applyFont="1" applyFill="1" applyBorder="1" applyAlignment="1" applyProtection="1">
      <alignment horizontal="center" vertical="center" wrapText="1"/>
      <protection/>
    </xf>
    <xf numFmtId="0" fontId="109" fillId="0" borderId="0" xfId="68" applyNumberFormat="1" applyFont="1" applyFill="1" applyBorder="1" applyAlignment="1" applyProtection="1">
      <alignment horizontal="center" vertical="center" wrapText="1"/>
      <protection/>
    </xf>
    <xf numFmtId="0" fontId="6" fillId="0" borderId="5" xfId="61" applyFont="1" applyFill="1" applyBorder="1" applyAlignment="1" applyProtection="1">
      <alignment horizontal="left" vertical="center" wrapText="1" indent="2"/>
      <protection/>
    </xf>
    <xf numFmtId="49" fontId="6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03" fillId="0" borderId="0" xfId="0" applyNumberFormat="1" applyFont="1" applyFill="1" applyBorder="1" applyAlignment="1" applyProtection="1">
      <alignment vertical="center"/>
      <protection/>
    </xf>
    <xf numFmtId="0" fontId="0" fillId="8" borderId="5" xfId="67" applyNumberFormat="1" applyFont="1" applyFill="1" applyBorder="1" applyAlignment="1" applyProtection="1">
      <alignment horizontal="left" vertical="center" wrapText="1" indent="1"/>
      <protection/>
    </xf>
    <xf numFmtId="49" fontId="6" fillId="8" borderId="5" xfId="67" applyNumberFormat="1" applyFont="1" applyFill="1" applyBorder="1" applyAlignment="1" applyProtection="1">
      <alignment horizontal="left" vertical="center" wrapText="1" indent="1"/>
      <protection/>
    </xf>
    <xf numFmtId="49" fontId="6" fillId="0" borderId="5" xfId="67" applyNumberFormat="1" applyFont="1" applyFill="1" applyBorder="1" applyAlignment="1" applyProtection="1">
      <alignment horizontal="left" vertical="center" wrapText="1" indent="1"/>
      <protection/>
    </xf>
    <xf numFmtId="0" fontId="110" fillId="0" borderId="0" xfId="0" applyNumberFormat="1" applyFont="1" applyFill="1" applyBorder="1" applyAlignment="1">
      <alignment vertical="center"/>
    </xf>
    <xf numFmtId="0" fontId="6" fillId="0" borderId="5" xfId="69" applyNumberFormat="1" applyFont="1" applyFill="1" applyBorder="1" applyAlignment="1" applyProtection="1">
      <alignment horizontal="center" vertical="center" wrapText="1"/>
      <protection/>
    </xf>
    <xf numFmtId="0" fontId="18" fillId="0" borderId="0" xfId="70" applyFont="1" applyBorder="1" applyAlignment="1">
      <alignment vertical="center" wrapText="1"/>
      <protection/>
    </xf>
    <xf numFmtId="0" fontId="6" fillId="0" borderId="5" xfId="61" applyNumberFormat="1" applyFont="1" applyFill="1" applyBorder="1" applyAlignment="1" applyProtection="1">
      <alignment horizontal="center" vertical="center" wrapText="1"/>
      <protection/>
    </xf>
    <xf numFmtId="49" fontId="6" fillId="13" borderId="13" xfId="69" applyNumberFormat="1" applyFont="1" applyFill="1" applyBorder="1" applyAlignment="1" applyProtection="1">
      <alignment horizontal="center" vertical="center" wrapText="1"/>
      <protection/>
    </xf>
    <xf numFmtId="0" fontId="6" fillId="13" borderId="15" xfId="68" applyNumberFormat="1" applyFont="1" applyFill="1" applyBorder="1" applyAlignment="1" applyProtection="1">
      <alignment horizontal="left" vertical="center" wrapText="1"/>
      <protection/>
    </xf>
    <xf numFmtId="49" fontId="6" fillId="13" borderId="14" xfId="69" applyNumberFormat="1" applyFont="1" applyFill="1" applyBorder="1" applyAlignment="1" applyProtection="1">
      <alignment vertical="center" wrapText="1"/>
      <protection/>
    </xf>
    <xf numFmtId="0" fontId="6" fillId="0" borderId="5" xfId="61" applyFont="1" applyFill="1" applyBorder="1" applyAlignment="1" applyProtection="1">
      <alignment horizontal="left" vertical="center" wrapText="1" indent="3"/>
      <protection/>
    </xf>
    <xf numFmtId="0" fontId="103" fillId="0" borderId="0" xfId="0" applyNumberFormat="1" applyFont="1" applyFill="1" applyBorder="1" applyAlignment="1">
      <alignment horizontal="center" vertical="center"/>
    </xf>
    <xf numFmtId="0" fontId="6" fillId="13" borderId="14" xfId="68" applyNumberFormat="1" applyFont="1" applyFill="1" applyBorder="1" applyAlignment="1" applyProtection="1">
      <alignment horizontal="left" vertical="center" wrapText="1"/>
      <protection/>
    </xf>
    <xf numFmtId="0" fontId="103" fillId="0" borderId="0" xfId="0" applyNumberFormat="1" applyFont="1" applyFill="1" applyBorder="1" applyAlignment="1">
      <alignment horizontal="center" vertical="center"/>
    </xf>
    <xf numFmtId="49" fontId="6" fillId="0" borderId="28" xfId="69" applyNumberFormat="1" applyFont="1" applyFill="1" applyBorder="1" applyAlignment="1" applyProtection="1">
      <alignment horizontal="center" vertical="center" wrapText="1"/>
      <protection/>
    </xf>
    <xf numFmtId="0" fontId="6" fillId="0" borderId="28" xfId="61" applyFont="1" applyFill="1" applyBorder="1" applyAlignment="1" applyProtection="1">
      <alignment horizontal="left" vertical="center" wrapText="1" indent="2"/>
      <protection/>
    </xf>
    <xf numFmtId="0" fontId="6" fillId="0" borderId="28" xfId="68" applyNumberFormat="1" applyFont="1" applyFill="1" applyBorder="1" applyAlignment="1" applyProtection="1">
      <alignment horizontal="left" vertical="center" wrapText="1"/>
      <protection/>
    </xf>
    <xf numFmtId="49" fontId="6" fillId="0" borderId="28" xfId="69" applyNumberFormat="1" applyFont="1" applyFill="1" applyBorder="1" applyAlignment="1" applyProtection="1">
      <alignment vertical="center" wrapText="1"/>
      <protection/>
    </xf>
    <xf numFmtId="49" fontId="6" fillId="11" borderId="5" xfId="68" applyNumberFormat="1" applyFont="1" applyFill="1" applyBorder="1" applyAlignment="1" applyProtection="1">
      <alignment horizontal="left" vertical="center" wrapText="1" indent="1"/>
      <protection/>
    </xf>
    <xf numFmtId="0" fontId="0" fillId="0" borderId="5" xfId="0" applyNumberFormat="1" applyBorder="1" applyAlignment="1">
      <alignment horizontal="center" vertical="center"/>
    </xf>
    <xf numFmtId="0" fontId="103" fillId="0" borderId="0" xfId="69" applyFont="1" applyFill="1" applyBorder="1" applyAlignment="1" applyProtection="1">
      <alignment horizontal="center" vertical="center" wrapText="1"/>
      <protection/>
    </xf>
    <xf numFmtId="0" fontId="103" fillId="0" borderId="0" xfId="69" applyFont="1" applyFill="1" applyAlignment="1" applyProtection="1">
      <alignment horizontal="center" vertical="center" wrapText="1"/>
      <protection/>
    </xf>
    <xf numFmtId="14" fontId="45" fillId="0" borderId="5" xfId="68" applyNumberFormat="1" applyFont="1" applyFill="1" applyBorder="1" applyAlignment="1" applyProtection="1">
      <alignment horizontal="center" vertical="center" wrapText="1"/>
      <protection/>
    </xf>
    <xf numFmtId="49" fontId="34" fillId="7" borderId="0" xfId="58" applyAlignment="1">
      <alignment vertical="top" wrapText="1"/>
      <protection/>
    </xf>
    <xf numFmtId="49" fontId="29" fillId="0" borderId="15" xfId="47" applyNumberFormat="1" applyFont="1" applyFill="1" applyBorder="1" applyAlignment="1" applyProtection="1">
      <alignment horizontal="center" vertical="center" wrapText="1"/>
      <protection/>
    </xf>
    <xf numFmtId="0" fontId="111" fillId="0" borderId="0" xfId="69" applyFont="1" applyFill="1" applyAlignment="1" applyProtection="1">
      <alignment vertical="center"/>
      <protection/>
    </xf>
    <xf numFmtId="0" fontId="112" fillId="0" borderId="0" xfId="69" applyFont="1" applyFill="1" applyAlignment="1" applyProtection="1">
      <alignment vertical="center"/>
      <protection/>
    </xf>
    <xf numFmtId="14" fontId="6" fillId="0" borderId="5" xfId="68" applyNumberFormat="1" applyFont="1" applyFill="1" applyBorder="1" applyAlignment="1" applyProtection="1">
      <alignment horizontal="left" vertical="center" wrapText="1" indent="1"/>
      <protection/>
    </xf>
    <xf numFmtId="49" fontId="0" fillId="0" borderId="17" xfId="0" applyFill="1" applyBorder="1" applyAlignment="1" applyProtection="1">
      <alignment vertical="top"/>
      <protection/>
    </xf>
    <xf numFmtId="0" fontId="6" fillId="0" borderId="0" xfId="69" applyFont="1" applyFill="1" applyAlignment="1" applyProtection="1">
      <alignment horizontal="left" vertical="center" wrapText="1" indent="1"/>
      <protection/>
    </xf>
    <xf numFmtId="0" fontId="103" fillId="0" borderId="0" xfId="69" applyNumberFormat="1" applyFont="1" applyFill="1" applyAlignment="1" applyProtection="1">
      <alignment vertical="center"/>
      <protection/>
    </xf>
    <xf numFmtId="0" fontId="103" fillId="0" borderId="0" xfId="69" applyFont="1" applyFill="1" applyAlignment="1" applyProtection="1">
      <alignment horizontal="left" vertical="center" wrapText="1" indent="1"/>
      <protection/>
    </xf>
    <xf numFmtId="0" fontId="101" fillId="0" borderId="0" xfId="69" applyFont="1" applyFill="1" applyAlignment="1" applyProtection="1">
      <alignment horizontal="left" vertical="center" wrapText="1" indent="1"/>
      <protection/>
    </xf>
    <xf numFmtId="0" fontId="113" fillId="0" borderId="0" xfId="69" applyFont="1" applyFill="1" applyAlignment="1" applyProtection="1">
      <alignment horizontal="left" vertical="center" wrapText="1" indent="1"/>
      <protection/>
    </xf>
    <xf numFmtId="0" fontId="114" fillId="0" borderId="0" xfId="69" applyFont="1" applyFill="1" applyAlignment="1" applyProtection="1">
      <alignment horizontal="left" vertical="center" indent="1"/>
      <protection/>
    </xf>
    <xf numFmtId="0" fontId="113" fillId="0" borderId="0" xfId="69" applyFont="1" applyFill="1" applyAlignment="1" applyProtection="1">
      <alignment vertical="center" wrapText="1"/>
      <protection/>
    </xf>
    <xf numFmtId="0" fontId="53" fillId="0" borderId="0" xfId="67" applyFont="1" applyFill="1" applyAlignment="1" applyProtection="1">
      <alignment horizontal="left" vertical="center" wrapText="1"/>
      <protection/>
    </xf>
    <xf numFmtId="0" fontId="54" fillId="0" borderId="0" xfId="67" applyFont="1" applyFill="1" applyAlignment="1" applyProtection="1">
      <alignment horizontal="left" vertical="center" wrapText="1"/>
      <protection/>
    </xf>
    <xf numFmtId="0" fontId="55" fillId="0" borderId="0" xfId="67" applyFont="1" applyAlignment="1" applyProtection="1">
      <alignment vertical="center" wrapText="1"/>
      <protection/>
    </xf>
    <xf numFmtId="0" fontId="53" fillId="7" borderId="0" xfId="67" applyFont="1" applyFill="1" applyBorder="1" applyAlignment="1" applyProtection="1">
      <alignment vertical="center" wrapText="1"/>
      <protection/>
    </xf>
    <xf numFmtId="0" fontId="56" fillId="7" borderId="0" xfId="67" applyFont="1" applyFill="1" applyBorder="1" applyAlignment="1" applyProtection="1">
      <alignment horizontal="right" vertical="center" wrapText="1" indent="1"/>
      <protection/>
    </xf>
    <xf numFmtId="0" fontId="56" fillId="7" borderId="0" xfId="67" applyFont="1" applyFill="1" applyBorder="1" applyAlignment="1" applyProtection="1">
      <alignment horizontal="left" vertical="center" wrapText="1" indent="2"/>
      <protection/>
    </xf>
    <xf numFmtId="0" fontId="53" fillId="0" borderId="0" xfId="67" applyFont="1" applyAlignment="1" applyProtection="1">
      <alignment vertical="center" wrapText="1"/>
      <protection/>
    </xf>
    <xf numFmtId="0" fontId="54" fillId="0" borderId="0" xfId="67" applyFont="1" applyAlignment="1" applyProtection="1">
      <alignment horizontal="center" vertical="center" wrapText="1"/>
      <protection/>
    </xf>
    <xf numFmtId="0" fontId="53" fillId="7" borderId="0" xfId="67" applyFont="1" applyFill="1" applyBorder="1" applyAlignment="1" applyProtection="1">
      <alignment horizontal="right" vertical="center" wrapText="1" indent="1"/>
      <protection/>
    </xf>
    <xf numFmtId="0" fontId="57" fillId="7" borderId="0" xfId="67" applyFont="1" applyFill="1" applyBorder="1" applyAlignment="1" applyProtection="1">
      <alignment horizontal="center" vertical="center" wrapText="1"/>
      <protection/>
    </xf>
    <xf numFmtId="0" fontId="58" fillId="7" borderId="0" xfId="67" applyFont="1" applyFill="1" applyBorder="1" applyAlignment="1" applyProtection="1">
      <alignment vertical="center" wrapText="1"/>
      <protection/>
    </xf>
    <xf numFmtId="14" fontId="53" fillId="7" borderId="0" xfId="67" applyNumberFormat="1" applyFont="1" applyFill="1" applyBorder="1" applyAlignment="1" applyProtection="1">
      <alignment horizontal="left" vertical="center" wrapText="1"/>
      <protection/>
    </xf>
    <xf numFmtId="0" fontId="54" fillId="7" borderId="0" xfId="67" applyNumberFormat="1" applyFont="1" applyFill="1" applyBorder="1" applyAlignment="1" applyProtection="1">
      <alignment horizontal="center" vertical="center" wrapText="1"/>
      <protection/>
    </xf>
    <xf numFmtId="0" fontId="53" fillId="7" borderId="0" xfId="67" applyNumberFormat="1" applyFont="1" applyFill="1" applyBorder="1" applyAlignment="1" applyProtection="1">
      <alignment horizontal="left" vertical="center" wrapText="1" indent="1"/>
      <protection/>
    </xf>
    <xf numFmtId="0" fontId="53" fillId="7" borderId="0" xfId="67" applyFont="1" applyFill="1" applyBorder="1" applyAlignment="1" applyProtection="1">
      <alignment horizontal="center" vertical="center" wrapText="1"/>
      <protection/>
    </xf>
    <xf numFmtId="0" fontId="59" fillId="7" borderId="0" xfId="67" applyFont="1" applyFill="1" applyBorder="1" applyAlignment="1" applyProtection="1">
      <alignment horizontal="center" vertical="center" wrapText="1"/>
      <protection/>
    </xf>
    <xf numFmtId="14" fontId="59" fillId="7" borderId="0" xfId="67" applyNumberFormat="1" applyFont="1" applyFill="1" applyBorder="1" applyAlignment="1" applyProtection="1">
      <alignment horizontal="center" vertical="center" wrapText="1"/>
      <protection/>
    </xf>
    <xf numFmtId="0" fontId="59" fillId="7" borderId="0" xfId="67" applyFont="1" applyFill="1" applyBorder="1" applyAlignment="1" applyProtection="1">
      <alignment vertical="center" wrapText="1"/>
      <protection/>
    </xf>
    <xf numFmtId="0" fontId="60" fillId="7" borderId="0" xfId="67" applyFont="1" applyFill="1" applyBorder="1" applyAlignment="1" applyProtection="1">
      <alignment vertical="center" wrapText="1"/>
      <protection/>
    </xf>
    <xf numFmtId="0" fontId="52" fillId="0" borderId="0" xfId="67" applyNumberFormat="1" applyFont="1" applyFill="1" applyAlignment="1" applyProtection="1">
      <alignment horizontal="left" vertical="center" wrapText="1"/>
      <protection/>
    </xf>
    <xf numFmtId="0" fontId="51" fillId="0" borderId="0" xfId="67" applyFont="1" applyFill="1" applyAlignment="1" applyProtection="1">
      <alignment horizontal="left" vertical="center" wrapText="1"/>
      <protection/>
    </xf>
    <xf numFmtId="0" fontId="51" fillId="0" borderId="0" xfId="67" applyFont="1" applyAlignment="1" applyProtection="1">
      <alignment vertical="center" wrapText="1"/>
      <protection/>
    </xf>
    <xf numFmtId="0" fontId="51" fillId="0" borderId="0" xfId="67" applyFont="1" applyAlignment="1" applyProtection="1">
      <alignment horizontal="center" vertical="center" wrapText="1"/>
      <protection/>
    </xf>
    <xf numFmtId="0" fontId="53" fillId="0" borderId="0" xfId="67" applyFont="1" applyBorder="1" applyAlignment="1" applyProtection="1">
      <alignment vertical="center" wrapText="1"/>
      <protection/>
    </xf>
    <xf numFmtId="0" fontId="53" fillId="0" borderId="0" xfId="67" applyFont="1" applyAlignment="1" applyProtection="1">
      <alignment horizontal="right" vertical="center"/>
      <protection/>
    </xf>
    <xf numFmtId="0" fontId="53" fillId="0" borderId="0" xfId="67" applyFont="1" applyAlignment="1" applyProtection="1">
      <alignment horizontal="center" vertical="center" wrapText="1"/>
      <protection/>
    </xf>
    <xf numFmtId="49" fontId="6" fillId="0" borderId="0" xfId="44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115" fillId="13" borderId="15" xfId="55" applyFont="1" applyFill="1" applyBorder="1" applyAlignment="1" applyProtection="1">
      <alignment horizontal="center" vertical="center" wrapText="1"/>
      <protection/>
    </xf>
    <xf numFmtId="0" fontId="103" fillId="0" borderId="0" xfId="69" applyFont="1" applyFill="1" applyAlignment="1" applyProtection="1">
      <alignment horizontal="left" vertical="center" indent="1"/>
      <protection/>
    </xf>
    <xf numFmtId="0" fontId="103" fillId="0" borderId="0" xfId="69" applyNumberFormat="1" applyFont="1" applyFill="1" applyAlignment="1" applyProtection="1">
      <alignment horizontal="left" vertical="center" indent="1"/>
      <protection/>
    </xf>
    <xf numFmtId="14" fontId="6" fillId="8" borderId="5" xfId="68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69" applyFont="1" applyFill="1" applyBorder="1" applyAlignment="1" applyProtection="1">
      <alignment horizontal="center" vertical="top" wrapText="1"/>
      <protection/>
    </xf>
    <xf numFmtId="0" fontId="103" fillId="0" borderId="32" xfId="69" applyFont="1" applyFill="1" applyBorder="1" applyAlignment="1" applyProtection="1">
      <alignment vertical="center"/>
      <protection/>
    </xf>
    <xf numFmtId="0" fontId="6" fillId="0" borderId="5" xfId="47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left" vertical="center"/>
      <protection/>
    </xf>
    <xf numFmtId="0" fontId="101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9" applyFont="1" applyFill="1" applyBorder="1" applyAlignment="1" applyProtection="1">
      <alignment horizontal="center" vertical="center" wrapText="1"/>
      <protection/>
    </xf>
    <xf numFmtId="49" fontId="6" fillId="0" borderId="0" xfId="0" applyFont="1" applyFill="1" applyAlignment="1" applyProtection="1">
      <alignment vertical="top"/>
      <protection/>
    </xf>
    <xf numFmtId="0" fontId="8" fillId="10" borderId="5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vertical="top"/>
      <protection/>
    </xf>
    <xf numFmtId="49" fontId="0" fillId="0" borderId="5" xfId="0" applyNumberFormat="1" applyFont="1" applyFill="1" applyBorder="1" applyAlignment="1" applyProtection="1">
      <alignment vertical="top"/>
      <protection/>
    </xf>
    <xf numFmtId="0" fontId="6" fillId="0" borderId="0" xfId="69" applyFont="1" applyFill="1" applyAlignment="1" applyProtection="1">
      <alignment horizontal="left" vertical="center" wrapText="1" indent="2"/>
      <protection/>
    </xf>
    <xf numFmtId="0" fontId="6" fillId="0" borderId="5" xfId="69" applyNumberFormat="1" applyFont="1" applyFill="1" applyBorder="1" applyAlignment="1" applyProtection="1">
      <alignment vertical="top" wrapText="1"/>
      <protection/>
    </xf>
    <xf numFmtId="0" fontId="0" fillId="9" borderId="5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 applyBorder="1" applyAlignment="1" applyProtection="1">
      <alignment horizontal="left" vertical="center" wrapText="1" indent="2"/>
      <protection/>
    </xf>
    <xf numFmtId="0" fontId="6" fillId="0" borderId="0" xfId="68" applyNumberFormat="1" applyFont="1" applyFill="1" applyBorder="1" applyAlignment="1" applyProtection="1">
      <alignment horizontal="left" vertical="center" wrapText="1"/>
      <protection/>
    </xf>
    <xf numFmtId="0" fontId="6" fillId="0" borderId="5" xfId="61" applyFont="1" applyFill="1" applyBorder="1" applyAlignment="1" applyProtection="1">
      <alignment horizontal="left" vertical="center" wrapText="1" indent="4"/>
      <protection/>
    </xf>
    <xf numFmtId="49" fontId="6" fillId="13" borderId="33" xfId="69" applyNumberFormat="1" applyFont="1" applyFill="1" applyBorder="1" applyAlignment="1" applyProtection="1">
      <alignment horizontal="center" vertical="center" wrapText="1"/>
      <protection/>
    </xf>
    <xf numFmtId="0" fontId="6" fillId="13" borderId="17" xfId="68" applyNumberFormat="1" applyFont="1" applyFill="1" applyBorder="1" applyAlignment="1" applyProtection="1">
      <alignment horizontal="left" vertical="center" wrapText="1"/>
      <protection/>
    </xf>
    <xf numFmtId="49" fontId="6" fillId="13" borderId="18" xfId="69" applyNumberFormat="1" applyFont="1" applyFill="1" applyBorder="1" applyAlignment="1" applyProtection="1">
      <alignment vertical="center" wrapText="1"/>
      <protection/>
    </xf>
    <xf numFmtId="49" fontId="6" fillId="13" borderId="19" xfId="69" applyNumberFormat="1" applyFont="1" applyFill="1" applyBorder="1" applyAlignment="1" applyProtection="1">
      <alignment horizontal="center" vertical="center" wrapText="1"/>
      <protection/>
    </xf>
    <xf numFmtId="49" fontId="38" fillId="13" borderId="28" xfId="0" applyFont="1" applyFill="1" applyBorder="1" applyAlignment="1" applyProtection="1">
      <alignment horizontal="left" vertical="center" indent="3"/>
      <protection/>
    </xf>
    <xf numFmtId="0" fontId="6" fillId="13" borderId="25" xfId="68" applyNumberFormat="1" applyFont="1" applyFill="1" applyBorder="1" applyAlignment="1" applyProtection="1">
      <alignment horizontal="left" vertical="center" wrapText="1"/>
      <protection/>
    </xf>
    <xf numFmtId="0" fontId="6" fillId="0" borderId="5" xfId="47" applyFont="1" applyFill="1" applyBorder="1" applyAlignment="1" applyProtection="1">
      <alignment horizontal="center" vertical="center" wrapText="1"/>
      <protection/>
    </xf>
    <xf numFmtId="49" fontId="6" fillId="0" borderId="16" xfId="64" applyNumberFormat="1" applyFont="1" applyFill="1" applyBorder="1" applyAlignment="1" applyProtection="1">
      <alignment horizontal="left" vertical="center" wrapText="1"/>
      <protection/>
    </xf>
    <xf numFmtId="49" fontId="8" fillId="13" borderId="13" xfId="55" applyFont="1" applyFill="1" applyBorder="1" applyAlignment="1" applyProtection="1">
      <alignment horizontal="center" vertical="center"/>
      <protection/>
    </xf>
    <xf numFmtId="49" fontId="38" fillId="13" borderId="14" xfId="55" applyFont="1" applyFill="1" applyBorder="1" applyAlignment="1" applyProtection="1">
      <alignment horizontal="left" vertical="center"/>
      <protection/>
    </xf>
    <xf numFmtId="0" fontId="6" fillId="0" borderId="0" xfId="64" applyFont="1" applyAlignment="1" applyProtection="1">
      <alignment/>
      <protection/>
    </xf>
    <xf numFmtId="49" fontId="6" fillId="13" borderId="14" xfId="69" applyNumberFormat="1" applyFont="1" applyFill="1" applyBorder="1" applyAlignment="1" applyProtection="1">
      <alignment horizontal="left" vertical="center" wrapText="1" indent="4"/>
      <protection/>
    </xf>
    <xf numFmtId="49" fontId="0" fillId="9" borderId="5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8" applyNumberFormat="1" applyFont="1" applyFill="1" applyBorder="1" applyAlignment="1" applyProtection="1">
      <alignment vertical="center" wrapText="1"/>
      <protection/>
    </xf>
    <xf numFmtId="0" fontId="6" fillId="7" borderId="34" xfId="69" applyNumberFormat="1" applyFont="1" applyFill="1" applyBorder="1" applyAlignment="1" applyProtection="1">
      <alignment horizontal="left" vertical="center" wrapText="1"/>
      <protection/>
    </xf>
    <xf numFmtId="49" fontId="6" fillId="11" borderId="22" xfId="68" applyNumberFormat="1" applyFont="1" applyFill="1" applyBorder="1" applyAlignment="1" applyProtection="1">
      <alignment horizontal="center" vertical="center" wrapText="1"/>
      <protection/>
    </xf>
    <xf numFmtId="167" fontId="6" fillId="9" borderId="5" xfId="0" applyNumberFormat="1" applyFont="1" applyFill="1" applyBorder="1" applyAlignment="1" applyProtection="1">
      <alignment horizontal="right" vertical="center"/>
      <protection locked="0"/>
    </xf>
    <xf numFmtId="167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8" applyNumberFormat="1" applyFont="1" applyFill="1" applyBorder="1" applyAlignment="1" applyProtection="1">
      <alignment horizontal="center" vertical="center" wrapText="1"/>
      <protection locked="0"/>
    </xf>
    <xf numFmtId="49" fontId="6" fillId="11" borderId="22" xfId="68" applyNumberFormat="1" applyFont="1" applyFill="1" applyBorder="1" applyAlignment="1" applyProtection="1">
      <alignment horizontal="center" vertical="center" wrapText="1"/>
      <protection/>
    </xf>
    <xf numFmtId="0" fontId="103" fillId="0" borderId="0" xfId="69" applyFont="1" applyFill="1" applyAlignment="1" applyProtection="1">
      <alignment horizontal="center" vertical="center" wrapText="1"/>
      <protection/>
    </xf>
    <xf numFmtId="0" fontId="6" fillId="0" borderId="35" xfId="61" applyFont="1" applyFill="1" applyBorder="1" applyAlignment="1" applyProtection="1">
      <alignment vertical="center" wrapText="1"/>
      <protection/>
    </xf>
    <xf numFmtId="49" fontId="29" fillId="7" borderId="15" xfId="47" applyNumberFormat="1" applyFont="1" applyFill="1" applyBorder="1" applyAlignment="1" applyProtection="1">
      <alignment horizontal="center" vertical="center" wrapText="1"/>
      <protection/>
    </xf>
    <xf numFmtId="0" fontId="29" fillId="7" borderId="15" xfId="47" applyNumberFormat="1" applyFont="1" applyFill="1" applyBorder="1" applyAlignment="1" applyProtection="1">
      <alignment horizontal="center" vertical="center" wrapText="1"/>
      <protection/>
    </xf>
    <xf numFmtId="0" fontId="29" fillId="7" borderId="15" xfId="47" applyNumberFormat="1" applyFont="1" applyFill="1" applyBorder="1" applyAlignment="1" applyProtection="1">
      <alignment vertical="center" wrapText="1"/>
      <protection/>
    </xf>
    <xf numFmtId="0" fontId="103" fillId="7" borderId="15" xfId="47" applyNumberFormat="1" applyFont="1" applyFill="1" applyBorder="1" applyAlignment="1" applyProtection="1">
      <alignment vertical="center" wrapText="1"/>
      <protection/>
    </xf>
    <xf numFmtId="0" fontId="6" fillId="0" borderId="15" xfId="69" applyFont="1" applyFill="1" applyBorder="1" applyAlignment="1" applyProtection="1">
      <alignment vertical="center" wrapText="1"/>
      <protection/>
    </xf>
    <xf numFmtId="0" fontId="6" fillId="0" borderId="34" xfId="68" applyNumberFormat="1" applyFont="1" applyFill="1" applyBorder="1" applyAlignment="1" applyProtection="1">
      <alignment vertical="center" wrapText="1"/>
      <protection/>
    </xf>
    <xf numFmtId="49" fontId="103" fillId="7" borderId="15" xfId="47" applyNumberFormat="1" applyFont="1" applyFill="1" applyBorder="1" applyAlignment="1" applyProtection="1">
      <alignment horizontal="center" vertical="center" wrapText="1"/>
      <protection/>
    </xf>
    <xf numFmtId="0" fontId="103" fillId="7" borderId="15" xfId="47" applyNumberFormat="1" applyFont="1" applyFill="1" applyBorder="1" applyAlignment="1" applyProtection="1">
      <alignment horizontal="center" vertical="center" wrapText="1"/>
      <protection/>
    </xf>
    <xf numFmtId="0" fontId="6" fillId="0" borderId="36" xfId="61" applyFont="1" applyFill="1" applyBorder="1" applyAlignment="1" applyProtection="1">
      <alignment vertical="center" wrapText="1"/>
      <protection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  <protection/>
    </xf>
    <xf numFmtId="49" fontId="6" fillId="11" borderId="22" xfId="68" applyNumberFormat="1" applyFont="1" applyFill="1" applyBorder="1" applyAlignment="1" applyProtection="1">
      <alignment horizontal="center" vertical="center" wrapText="1"/>
      <protection/>
    </xf>
    <xf numFmtId="0" fontId="61" fillId="7" borderId="0" xfId="67" applyFont="1" applyFill="1" applyBorder="1" applyAlignment="1" applyProtection="1">
      <alignment vertical="center" wrapText="1"/>
      <protection/>
    </xf>
    <xf numFmtId="0" fontId="62" fillId="0" borderId="0" xfId="69" applyFont="1" applyFill="1" applyAlignment="1" applyProtection="1">
      <alignment vertical="center" wrapText="1"/>
      <protection/>
    </xf>
    <xf numFmtId="0" fontId="62" fillId="0" borderId="0" xfId="46" applyFont="1" applyFill="1" applyBorder="1" applyAlignment="1" applyProtection="1">
      <alignment vertical="center" wrapText="1"/>
      <protection/>
    </xf>
    <xf numFmtId="0" fontId="62" fillId="0" borderId="0" xfId="70" applyFont="1" applyBorder="1" applyAlignment="1">
      <alignment vertical="center" wrapText="1"/>
      <protection/>
    </xf>
    <xf numFmtId="0" fontId="62" fillId="0" borderId="0" xfId="64" applyFont="1" applyProtection="1">
      <alignment/>
      <protection/>
    </xf>
    <xf numFmtId="49" fontId="63" fillId="0" borderId="0" xfId="0" applyFont="1" applyAlignment="1">
      <alignment vertical="top"/>
    </xf>
    <xf numFmtId="49" fontId="6" fillId="0" borderId="5" xfId="69" applyNumberFormat="1" applyFont="1" applyFill="1" applyBorder="1" applyAlignment="1" applyProtection="1">
      <alignment horizontal="center" vertical="center" wrapText="1"/>
      <protection/>
    </xf>
    <xf numFmtId="0" fontId="111" fillId="0" borderId="0" xfId="69" applyFont="1" applyFill="1" applyAlignment="1" applyProtection="1">
      <alignment vertical="center" wrapText="1"/>
      <protection/>
    </xf>
    <xf numFmtId="0" fontId="6" fillId="0" borderId="34" xfId="69" applyNumberFormat="1" applyFont="1" applyFill="1" applyBorder="1" applyAlignment="1" applyProtection="1">
      <alignment vertical="center" wrapText="1"/>
      <protection/>
    </xf>
    <xf numFmtId="0" fontId="103" fillId="0" borderId="0" xfId="0" applyNumberFormat="1" applyFont="1" applyFill="1" applyBorder="1" applyAlignment="1">
      <alignment horizontal="center" vertical="center"/>
    </xf>
    <xf numFmtId="49" fontId="64" fillId="0" borderId="0" xfId="0" applyFont="1" applyBorder="1" applyAlignment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6" fillId="0" borderId="0" xfId="67" applyNumberFormat="1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vertical="top"/>
      <protection/>
    </xf>
    <xf numFmtId="49" fontId="6" fillId="0" borderId="34" xfId="0" applyNumberFormat="1" applyFont="1" applyBorder="1" applyAlignment="1" applyProtection="1">
      <alignment vertical="top" wrapText="1"/>
      <protection/>
    </xf>
    <xf numFmtId="0" fontId="6" fillId="9" borderId="5" xfId="68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7" applyNumberFormat="1" applyFont="1" applyFill="1" applyBorder="1" applyAlignment="1">
      <alignment horizontal="left" vertical="center" wrapText="1"/>
      <protection/>
    </xf>
    <xf numFmtId="0" fontId="34" fillId="7" borderId="0" xfId="57" applyNumberFormat="1" applyFont="1" applyFill="1" applyBorder="1" applyAlignment="1">
      <alignment vertical="top" wrapText="1"/>
      <protection/>
    </xf>
    <xf numFmtId="0" fontId="35" fillId="7" borderId="0" xfId="57" applyNumberFormat="1" applyFont="1" applyFill="1" applyBorder="1" applyAlignment="1">
      <alignment vertical="center" wrapText="1"/>
      <protection/>
    </xf>
    <xf numFmtId="0" fontId="34" fillId="7" borderId="0" xfId="57" applyNumberFormat="1" applyFont="1" applyFill="1" applyBorder="1" applyAlignment="1">
      <alignment vertical="center" wrapText="1"/>
      <protection/>
    </xf>
    <xf numFmtId="0" fontId="103" fillId="0" borderId="0" xfId="55" applyNumberFormat="1" applyFont="1">
      <alignment vertical="top"/>
      <protection/>
    </xf>
    <xf numFmtId="49" fontId="103" fillId="0" borderId="0" xfId="55" applyNumberFormat="1" applyFont="1">
      <alignment vertical="top"/>
      <protection/>
    </xf>
    <xf numFmtId="0" fontId="29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/>
      <protection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0" fontId="6" fillId="0" borderId="34" xfId="69" applyNumberFormat="1" applyFont="1" applyFill="1" applyBorder="1" applyAlignment="1" applyProtection="1">
      <alignment horizontal="left" vertical="top" wrapText="1"/>
      <protection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0" fontId="6" fillId="0" borderId="34" xfId="69" applyNumberFormat="1" applyFont="1" applyFill="1" applyBorder="1" applyAlignment="1" applyProtection="1">
      <alignment horizontal="left" vertical="top" wrapText="1"/>
      <protection/>
    </xf>
    <xf numFmtId="0" fontId="0" fillId="0" borderId="5" xfId="69" applyFont="1" applyFill="1" applyBorder="1" applyAlignment="1" applyProtection="1">
      <alignment horizontal="left" vertical="center" wrapText="1"/>
      <protection/>
    </xf>
    <xf numFmtId="0" fontId="6" fillId="7" borderId="0" xfId="69" applyFont="1" applyFill="1" applyBorder="1" applyAlignment="1" applyProtection="1">
      <alignment horizontal="center" vertical="center" wrapText="1"/>
      <protection/>
    </xf>
    <xf numFmtId="0" fontId="6" fillId="0" borderId="34" xfId="69" applyNumberFormat="1" applyFont="1" applyFill="1" applyBorder="1" applyAlignment="1" applyProtection="1">
      <alignment horizontal="left" vertical="center" wrapText="1"/>
      <protection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49" fontId="38" fillId="13" borderId="15" xfId="49" applyFont="1" applyFill="1" applyBorder="1" applyAlignment="1" applyProtection="1">
      <alignment horizontal="left" vertical="center"/>
      <protection/>
    </xf>
    <xf numFmtId="49" fontId="0" fillId="7" borderId="13" xfId="69" applyNumberFormat="1" applyFont="1" applyFill="1" applyBorder="1" applyAlignment="1" applyProtection="1">
      <alignment horizontal="center" vertical="center" wrapText="1"/>
      <protection/>
    </xf>
    <xf numFmtId="0" fontId="6" fillId="0" borderId="28" xfId="69" applyFont="1" applyFill="1" applyBorder="1" applyAlignment="1" applyProtection="1">
      <alignment vertical="center" wrapText="1"/>
      <protection/>
    </xf>
    <xf numFmtId="0" fontId="91" fillId="0" borderId="0" xfId="69" applyFont="1" applyFill="1" applyAlignment="1" applyProtection="1">
      <alignment vertical="center" wrapText="1"/>
      <protection/>
    </xf>
    <xf numFmtId="49" fontId="0" fillId="7" borderId="5" xfId="69" applyNumberFormat="1" applyFont="1" applyFill="1" applyBorder="1" applyAlignment="1" applyProtection="1">
      <alignment horizontal="center" vertical="center" wrapText="1"/>
      <protection/>
    </xf>
    <xf numFmtId="49" fontId="0" fillId="7" borderId="16" xfId="69" applyNumberFormat="1" applyFont="1" applyFill="1" applyBorder="1" applyAlignment="1" applyProtection="1">
      <alignment horizontal="center" vertical="center" wrapText="1"/>
      <protection/>
    </xf>
    <xf numFmtId="0" fontId="6" fillId="13" borderId="33" xfId="69" applyFont="1" applyFill="1" applyBorder="1" applyAlignment="1" applyProtection="1">
      <alignment vertical="center" wrapText="1"/>
      <protection/>
    </xf>
    <xf numFmtId="0" fontId="50" fillId="0" borderId="0" xfId="69" applyFont="1" applyFill="1" applyAlignment="1" applyProtection="1">
      <alignment horizontal="right" vertical="top" wrapText="1"/>
      <protection/>
    </xf>
    <xf numFmtId="49" fontId="103" fillId="0" borderId="0" xfId="69" applyNumberFormat="1" applyFont="1" applyFill="1" applyBorder="1" applyAlignment="1" applyProtection="1">
      <alignment horizontal="center" vertical="center" wrapText="1"/>
      <protection/>
    </xf>
    <xf numFmtId="0" fontId="103" fillId="0" borderId="0" xfId="67" applyFont="1" applyFill="1" applyBorder="1" applyAlignment="1" applyProtection="1">
      <alignment horizontal="right" vertical="center" wrapText="1" indent="1"/>
      <protection/>
    </xf>
    <xf numFmtId="0" fontId="103" fillId="0" borderId="0" xfId="67" applyFont="1" applyFill="1" applyAlignment="1" applyProtection="1">
      <alignment horizontal="left" vertical="center" wrapText="1"/>
      <protection/>
    </xf>
    <xf numFmtId="0" fontId="103" fillId="0" borderId="0" xfId="67" applyFont="1" applyAlignment="1" applyProtection="1">
      <alignment vertical="center" wrapText="1"/>
      <protection/>
    </xf>
    <xf numFmtId="0" fontId="103" fillId="7" borderId="0" xfId="67" applyFont="1" applyFill="1" applyBorder="1" applyAlignment="1" applyProtection="1">
      <alignment vertical="center" wrapText="1"/>
      <protection/>
    </xf>
    <xf numFmtId="49" fontId="103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103" fillId="0" borderId="0" xfId="67" applyFont="1" applyAlignment="1" applyProtection="1">
      <alignment horizontal="center" vertical="center" wrapText="1"/>
      <protection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49" fontId="0" fillId="7" borderId="5" xfId="69" applyNumberFormat="1" applyFont="1" applyFill="1" applyBorder="1" applyAlignment="1" applyProtection="1">
      <alignment horizontal="center" vertical="center" wrapText="1"/>
      <protection/>
    </xf>
    <xf numFmtId="49" fontId="6" fillId="0" borderId="28" xfId="49" applyBorder="1">
      <alignment vertical="top"/>
      <protection/>
    </xf>
    <xf numFmtId="0" fontId="0" fillId="8" borderId="5" xfId="44" applyNumberFormat="1" applyFont="1" applyFill="1" applyBorder="1" applyAlignment="1" applyProtection="1">
      <alignment horizontal="left" vertical="center" wrapText="1" indent="1"/>
      <protection/>
    </xf>
    <xf numFmtId="0" fontId="0" fillId="8" borderId="5" xfId="69" applyFont="1" applyFill="1" applyBorder="1" applyAlignment="1" applyProtection="1">
      <alignment horizontal="left" vertical="center" wrapText="1" indent="1"/>
      <protection/>
    </xf>
    <xf numFmtId="0" fontId="52" fillId="0" borderId="0" xfId="67" applyFont="1" applyFill="1" applyAlignment="1" applyProtection="1">
      <alignment horizontal="left" vertical="center" wrapText="1"/>
      <protection/>
    </xf>
    <xf numFmtId="0" fontId="92" fillId="0" borderId="0" xfId="67" applyFont="1" applyAlignment="1" applyProtection="1">
      <alignment vertical="center" wrapText="1"/>
      <protection/>
    </xf>
    <xf numFmtId="0" fontId="52" fillId="7" borderId="0" xfId="67" applyFont="1" applyFill="1" applyBorder="1" applyAlignment="1" applyProtection="1">
      <alignment vertical="center" wrapText="1"/>
      <protection/>
    </xf>
    <xf numFmtId="0" fontId="93" fillId="7" borderId="0" xfId="67" applyFont="1" applyFill="1" applyBorder="1" applyAlignment="1" applyProtection="1">
      <alignment horizontal="right" vertical="center" wrapText="1" indent="1"/>
      <protection/>
    </xf>
    <xf numFmtId="49" fontId="52" fillId="0" borderId="0" xfId="68" applyNumberFormat="1" applyFont="1" applyFill="1" applyBorder="1" applyAlignment="1" applyProtection="1">
      <alignment horizontal="left" vertical="center" wrapText="1" indent="1"/>
      <protection/>
    </xf>
    <xf numFmtId="0" fontId="52" fillId="0" borderId="0" xfId="67" applyFont="1" applyAlignment="1" applyProtection="1">
      <alignment vertical="center" wrapText="1"/>
      <protection/>
    </xf>
    <xf numFmtId="0" fontId="0" fillId="0" borderId="5" xfId="69" applyFont="1" applyFill="1" applyBorder="1" applyAlignment="1" applyProtection="1">
      <alignment horizontal="left" vertical="center" wrapText="1"/>
      <protection/>
    </xf>
    <xf numFmtId="49" fontId="103" fillId="0" borderId="28" xfId="6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7" applyFont="1" applyAlignment="1" applyProtection="1">
      <alignment vertical="center" wrapText="1"/>
      <protection/>
    </xf>
    <xf numFmtId="0" fontId="6" fillId="7" borderId="0" xfId="67" applyFont="1" applyFill="1" applyBorder="1" applyAlignment="1" applyProtection="1">
      <alignment vertical="center" wrapText="1"/>
      <protection/>
    </xf>
    <xf numFmtId="0" fontId="6" fillId="0" borderId="0" xfId="67" applyFont="1" applyAlignment="1" applyProtection="1">
      <alignment vertical="center" wrapText="1"/>
      <protection/>
    </xf>
    <xf numFmtId="0" fontId="25" fillId="7" borderId="0" xfId="67" applyFont="1" applyFill="1" applyBorder="1" applyAlignment="1" applyProtection="1">
      <alignment vertical="center" wrapText="1"/>
      <protection/>
    </xf>
    <xf numFmtId="0" fontId="6" fillId="7" borderId="0" xfId="67" applyFont="1" applyFill="1" applyBorder="1" applyAlignment="1" applyProtection="1">
      <alignment horizontal="right" vertical="center" wrapText="1" indent="1"/>
      <protection/>
    </xf>
    <xf numFmtId="0" fontId="6" fillId="0" borderId="0" xfId="67" applyFont="1" applyFill="1" applyAlignment="1" applyProtection="1">
      <alignment horizontal="left" vertical="center" wrapText="1"/>
      <protection/>
    </xf>
    <xf numFmtId="0" fontId="59" fillId="7" borderId="0" xfId="67" applyFont="1" applyFill="1" applyBorder="1" applyAlignment="1" applyProtection="1">
      <alignment vertical="center" wrapText="1"/>
      <protection/>
    </xf>
    <xf numFmtId="0" fontId="6" fillId="7" borderId="0" xfId="67" applyNumberFormat="1" applyFont="1" applyFill="1" applyBorder="1" applyAlignment="1" applyProtection="1">
      <alignment horizontal="center" vertical="center" wrapText="1"/>
      <protection/>
    </xf>
    <xf numFmtId="0" fontId="6" fillId="7" borderId="0" xfId="67" applyNumberFormat="1" applyFont="1" applyFill="1" applyBorder="1" applyAlignment="1" applyProtection="1">
      <alignment horizontal="center" vertical="center" wrapText="1"/>
      <protection/>
    </xf>
    <xf numFmtId="0" fontId="0" fillId="7" borderId="0" xfId="67" applyFont="1" applyFill="1" applyBorder="1" applyAlignment="1" applyProtection="1">
      <alignment horizontal="right" vertical="center" wrapText="1" indent="1"/>
      <protection/>
    </xf>
    <xf numFmtId="49" fontId="0" fillId="0" borderId="0" xfId="69" applyNumberFormat="1" applyFont="1" applyFill="1" applyAlignment="1" applyProtection="1">
      <alignment horizontal="left" vertical="top"/>
      <protection/>
    </xf>
    <xf numFmtId="0" fontId="0" fillId="0" borderId="0" xfId="0" applyNumberFormat="1" applyAlignment="1">
      <alignment vertical="top"/>
    </xf>
    <xf numFmtId="49" fontId="6" fillId="2" borderId="5" xfId="69" applyNumberFormat="1" applyFont="1" applyFill="1" applyBorder="1" applyAlignment="1" applyProtection="1">
      <alignment horizontal="left" vertical="center" wrapText="1" indent="6"/>
      <protection locked="0"/>
    </xf>
    <xf numFmtId="49" fontId="6" fillId="9" borderId="5" xfId="68" applyNumberFormat="1" applyFont="1" applyFill="1" applyBorder="1" applyAlignment="1" applyProtection="1">
      <alignment horizontal="left" vertical="center" wrapText="1"/>
      <protection locked="0"/>
    </xf>
    <xf numFmtId="49" fontId="98" fillId="9" borderId="5" xfId="44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  <protection/>
    </xf>
    <xf numFmtId="0" fontId="0" fillId="9" borderId="5" xfId="44" applyNumberFormat="1" applyFont="1" applyFill="1" applyBorder="1" applyAlignment="1" applyProtection="1">
      <alignment horizontal="left" vertical="center" wrapText="1"/>
      <protection locked="0"/>
    </xf>
    <xf numFmtId="167" fontId="6" fillId="9" borderId="5" xfId="0" applyNumberFormat="1" applyFont="1" applyFill="1" applyBorder="1" applyAlignment="1" applyProtection="1">
      <alignment horizontal="right" vertical="center"/>
      <protection locked="0"/>
    </xf>
    <xf numFmtId="167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8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8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67" applyFont="1" applyFill="1" applyBorder="1" applyAlignment="1" applyProtection="1">
      <alignment horizontal="right" vertical="center" wrapText="1" indent="1"/>
      <protection/>
    </xf>
    <xf numFmtId="49" fontId="6" fillId="9" borderId="5" xfId="6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8" applyNumberFormat="1" applyFont="1" applyFill="1" applyBorder="1" applyAlignment="1" applyProtection="1">
      <alignment horizontal="left" vertical="center" wrapText="1" indent="1"/>
      <protection locked="0"/>
    </xf>
    <xf numFmtId="0" fontId="6" fillId="9" borderId="5" xfId="6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8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68" applyNumberFormat="1" applyFont="1" applyFill="1" applyBorder="1" applyAlignment="1" applyProtection="1">
      <alignment horizontal="left" vertical="center" wrapText="1"/>
      <protection locked="0"/>
    </xf>
    <xf numFmtId="0" fontId="91" fillId="0" borderId="0" xfId="68" applyNumberFormat="1" applyFont="1" applyFill="1" applyBorder="1" applyAlignment="1" applyProtection="1">
      <alignment vertical="center" wrapText="1"/>
      <protection/>
    </xf>
    <xf numFmtId="49" fontId="91" fillId="0" borderId="0" xfId="69" applyNumberFormat="1" applyFont="1" applyFill="1" applyBorder="1" applyAlignment="1" applyProtection="1">
      <alignment vertical="center" wrapText="1"/>
      <protection/>
    </xf>
    <xf numFmtId="4" fontId="0" fillId="9" borderId="5" xfId="44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6" fillId="0" borderId="5" xfId="69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49" fontId="6" fillId="2" borderId="5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1" applyFont="1" applyFill="1" applyBorder="1" applyAlignment="1" applyProtection="1">
      <alignment horizontal="center" vertical="center" wrapText="1"/>
      <protection/>
    </xf>
    <xf numFmtId="0" fontId="6" fillId="8" borderId="5" xfId="68" applyNumberFormat="1" applyFont="1" applyFill="1" applyBorder="1" applyAlignment="1" applyProtection="1">
      <alignment horizontal="left" vertical="center" wrapText="1"/>
      <protection/>
    </xf>
    <xf numFmtId="0" fontId="29" fillId="7" borderId="15" xfId="47" applyNumberFormat="1" applyFont="1" applyFill="1" applyBorder="1" applyAlignment="1" applyProtection="1">
      <alignment horizontal="center" vertical="center" wrapText="1"/>
      <protection/>
    </xf>
    <xf numFmtId="0" fontId="103" fillId="0" borderId="0" xfId="69" applyFont="1" applyFill="1" applyBorder="1" applyAlignment="1" applyProtection="1">
      <alignment horizontal="center" vertical="center" wrapText="1"/>
      <protection/>
    </xf>
    <xf numFmtId="0" fontId="6" fillId="0" borderId="5" xfId="59" applyFont="1" applyFill="1" applyBorder="1" applyAlignment="1" applyProtection="1">
      <alignment horizontal="center" vertical="center" wrapText="1"/>
      <protection/>
    </xf>
    <xf numFmtId="0" fontId="6" fillId="7" borderId="5" xfId="69" applyNumberFormat="1" applyFont="1" applyFill="1" applyBorder="1" applyAlignment="1" applyProtection="1">
      <alignment horizontal="left" vertical="center" wrapText="1"/>
      <protection/>
    </xf>
    <xf numFmtId="0" fontId="6" fillId="0" borderId="5" xfId="69" applyNumberFormat="1" applyFont="1" applyFill="1" applyBorder="1" applyAlignment="1" applyProtection="1">
      <alignment horizontal="center" vertical="center" wrapText="1"/>
      <protection/>
    </xf>
    <xf numFmtId="49" fontId="6" fillId="0" borderId="5" xfId="47" applyNumberFormat="1" applyFont="1" applyFill="1" applyBorder="1" applyAlignment="1" applyProtection="1">
      <alignment horizontal="center" vertical="center" wrapText="1"/>
      <protection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8" applyNumberFormat="1" applyFont="1" applyFill="1" applyBorder="1" applyAlignment="1" applyProtection="1">
      <alignment horizontal="center" vertical="center" wrapText="1"/>
      <protection/>
    </xf>
    <xf numFmtId="14" fontId="45" fillId="0" borderId="5" xfId="68" applyNumberFormat="1" applyFont="1" applyFill="1" applyBorder="1" applyAlignment="1" applyProtection="1">
      <alignment horizontal="center" vertical="center" wrapText="1"/>
      <protection/>
    </xf>
    <xf numFmtId="14" fontId="6" fillId="8" borderId="5" xfId="68" applyNumberFormat="1" applyFont="1" applyFill="1" applyBorder="1" applyAlignment="1" applyProtection="1">
      <alignment horizontal="left" vertical="center" wrapText="1" indent="1"/>
      <protection/>
    </xf>
    <xf numFmtId="22" fontId="6" fillId="0" borderId="0" xfId="64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>
      <alignment vertical="top"/>
    </xf>
    <xf numFmtId="49" fontId="0" fillId="8" borderId="5" xfId="68" applyNumberFormat="1" applyFont="1" applyFill="1" applyBorder="1" applyAlignment="1" applyProtection="1">
      <alignment horizontal="left" vertical="center" wrapText="1" indent="1"/>
      <protection/>
    </xf>
    <xf numFmtId="49" fontId="0" fillId="9" borderId="16" xfId="68" applyNumberFormat="1" applyFont="1" applyFill="1" applyBorder="1" applyAlignment="1" applyProtection="1">
      <alignment horizontal="left" vertical="center" wrapText="1" indent="1"/>
      <protection locked="0"/>
    </xf>
    <xf numFmtId="49" fontId="33" fillId="0" borderId="5" xfId="47" applyNumberFormat="1" applyFont="1" applyFill="1" applyBorder="1" applyAlignment="1" applyProtection="1">
      <alignment horizontal="center" vertical="center" wrapText="1"/>
      <protection/>
    </xf>
    <xf numFmtId="4" fontId="6" fillId="9" borderId="5" xfId="44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  <protection/>
    </xf>
    <xf numFmtId="49" fontId="98" fillId="9" borderId="5" xfId="44" applyNumberFormat="1" applyFont="1" applyFill="1" applyBorder="1" applyAlignment="1" applyProtection="1">
      <alignment horizontal="left" vertical="center" wrapText="1"/>
      <protection locked="0"/>
    </xf>
    <xf numFmtId="0" fontId="98" fillId="9" borderId="5" xfId="44" applyNumberFormat="1" applyFont="1" applyFill="1" applyBorder="1" applyAlignment="1" applyProtection="1">
      <alignment horizontal="left" vertical="center" wrapText="1"/>
      <protection locked="0"/>
    </xf>
    <xf numFmtId="49" fontId="98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0" applyFont="1" applyFill="1" applyBorder="1" applyAlignment="1">
      <alignment horizontal="left" vertical="center" wrapText="1" indent="1"/>
      <protection/>
    </xf>
    <xf numFmtId="49" fontId="0" fillId="12" borderId="37" xfId="0" applyFont="1" applyFill="1" applyBorder="1" applyAlignment="1">
      <alignment horizontal="center" vertical="center"/>
    </xf>
    <xf numFmtId="0" fontId="18" fillId="0" borderId="0" xfId="36" applyFont="1" applyFill="1" applyBorder="1" applyAlignment="1" applyProtection="1">
      <alignment horizontal="left" vertical="top" wrapText="1"/>
      <protection/>
    </xf>
    <xf numFmtId="49" fontId="98" fillId="0" borderId="0" xfId="44" applyNumberFormat="1" applyFont="1" applyBorder="1" applyAlignment="1" applyProtection="1">
      <alignment vertical="top"/>
      <protection/>
    </xf>
    <xf numFmtId="49" fontId="0" fillId="0" borderId="0" xfId="0" applyBorder="1" applyAlignment="1">
      <alignment vertical="top"/>
    </xf>
    <xf numFmtId="0" fontId="14" fillId="7" borderId="0" xfId="57" applyNumberFormat="1" applyFont="1" applyFill="1" applyBorder="1" applyAlignment="1">
      <alignment horizontal="justify" vertical="top" wrapText="1"/>
      <protection/>
    </xf>
    <xf numFmtId="49" fontId="98" fillId="0" borderId="0" xfId="44" applyNumberFormat="1" applyBorder="1" applyAlignment="1" applyProtection="1">
      <alignment vertical="center"/>
      <protection/>
    </xf>
    <xf numFmtId="0" fontId="18" fillId="0" borderId="0" xfId="36" applyFont="1" applyFill="1" applyBorder="1" applyAlignment="1" applyProtection="1">
      <alignment horizontal="right" vertical="top" wrapText="1" indent="1"/>
      <protection/>
    </xf>
    <xf numFmtId="0" fontId="18" fillId="0" borderId="0" xfId="36" applyFont="1" applyFill="1" applyBorder="1" applyAlignment="1" applyProtection="1">
      <alignment horizontal="right" vertical="top" wrapText="1"/>
      <protection/>
    </xf>
    <xf numFmtId="49" fontId="14" fillId="7" borderId="0" xfId="57" applyFont="1" applyFill="1" applyBorder="1" applyAlignment="1">
      <alignment horizontal="left" wrapText="1"/>
      <protection/>
    </xf>
    <xf numFmtId="49" fontId="14" fillId="7" borderId="0" xfId="57" applyFont="1" applyFill="1" applyBorder="1" applyAlignment="1">
      <alignment horizontal="justify" vertical="justify" wrapTex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4" fillId="7" borderId="0" xfId="57" applyNumberFormat="1" applyFont="1" applyFill="1" applyBorder="1" applyAlignment="1" applyProtection="1">
      <alignment horizontal="justify" vertical="top" wrapText="1"/>
      <protection/>
    </xf>
    <xf numFmtId="49" fontId="14" fillId="7" borderId="0" xfId="57" applyFont="1" applyFill="1" applyBorder="1" applyAlignment="1">
      <alignment horizontal="left" vertical="top" wrapText="1" indent="1"/>
      <protection/>
    </xf>
    <xf numFmtId="0" fontId="18" fillId="3" borderId="38" xfId="42" applyNumberFormat="1" applyFont="1" applyFill="1" applyBorder="1" applyAlignment="1" applyProtection="1">
      <alignment horizontal="left" vertical="center" wrapText="1" indent="1"/>
      <protection/>
    </xf>
    <xf numFmtId="0" fontId="18" fillId="3" borderId="39" xfId="42" applyNumberFormat="1" applyFont="1" applyFill="1" applyBorder="1" applyAlignment="1" applyProtection="1">
      <alignment horizontal="left" vertical="center" wrapText="1" indent="1"/>
      <protection/>
    </xf>
    <xf numFmtId="0" fontId="14" fillId="7" borderId="0" xfId="57" applyNumberFormat="1" applyFont="1" applyFill="1" applyBorder="1" applyAlignment="1">
      <alignment horizontal="justify" vertical="center" wrapText="1"/>
      <protection/>
    </xf>
    <xf numFmtId="49" fontId="14" fillId="7" borderId="40" xfId="57" applyFont="1" applyFill="1" applyBorder="1" applyAlignment="1">
      <alignment vertical="center" wrapText="1"/>
      <protection/>
    </xf>
    <xf numFmtId="49" fontId="14" fillId="7" borderId="0" xfId="57" applyFont="1" applyFill="1" applyBorder="1" applyAlignment="1">
      <alignment vertical="center" wrapText="1"/>
      <protection/>
    </xf>
    <xf numFmtId="49" fontId="14" fillId="7" borderId="40" xfId="57" applyFont="1" applyFill="1" applyBorder="1" applyAlignment="1">
      <alignment horizontal="left" vertical="center" wrapText="1"/>
      <protection/>
    </xf>
    <xf numFmtId="49" fontId="14" fillId="7" borderId="0" xfId="57" applyFont="1" applyFill="1" applyBorder="1" applyAlignment="1">
      <alignment horizontal="left" vertical="center" wrapText="1"/>
      <protection/>
    </xf>
    <xf numFmtId="0" fontId="18" fillId="0" borderId="14" xfId="70" applyFont="1" applyBorder="1" applyAlignment="1">
      <alignment horizontal="center" vertical="center" wrapText="1"/>
      <protection/>
    </xf>
    <xf numFmtId="0" fontId="18" fillId="0" borderId="13" xfId="70" applyFont="1" applyBorder="1" applyAlignment="1">
      <alignment horizontal="center" vertical="center" wrapText="1"/>
      <protection/>
    </xf>
    <xf numFmtId="0" fontId="8" fillId="0" borderId="0" xfId="67" applyFont="1" applyAlignment="1" applyProtection="1">
      <alignment horizontal="left" vertical="top" wrapText="1"/>
      <protection/>
    </xf>
    <xf numFmtId="169" fontId="6" fillId="0" borderId="13" xfId="69" applyNumberFormat="1" applyFont="1" applyFill="1" applyBorder="1" applyAlignment="1" applyProtection="1">
      <alignment horizontal="center" vertical="center" wrapText="1"/>
      <protection/>
    </xf>
    <xf numFmtId="169" fontId="6" fillId="0" borderId="14" xfId="69" applyNumberFormat="1" applyFont="1" applyFill="1" applyBorder="1" applyAlignment="1" applyProtection="1">
      <alignment horizontal="center" vertical="center" wrapText="1"/>
      <protection/>
    </xf>
    <xf numFmtId="169" fontId="6" fillId="0" borderId="5" xfId="69" applyNumberFormat="1" applyFont="1" applyFill="1" applyBorder="1" applyAlignment="1" applyProtection="1">
      <alignment horizontal="center" vertical="center" wrapText="1"/>
      <protection/>
    </xf>
    <xf numFmtId="49" fontId="29" fillId="0" borderId="15" xfId="47" applyNumberFormat="1" applyFont="1" applyFill="1" applyBorder="1" applyAlignment="1" applyProtection="1">
      <alignment horizontal="center" vertical="center" wrapText="1"/>
      <protection/>
    </xf>
    <xf numFmtId="0" fontId="18" fillId="0" borderId="14" xfId="46" applyFont="1" applyFill="1" applyBorder="1" applyAlignment="1" applyProtection="1">
      <alignment horizontal="left" vertical="center" wrapText="1" indent="1"/>
      <protection/>
    </xf>
    <xf numFmtId="0" fontId="18" fillId="0" borderId="5" xfId="46" applyFont="1" applyFill="1" applyBorder="1" applyAlignment="1" applyProtection="1">
      <alignment horizontal="left" vertical="center" wrapText="1" indent="1"/>
      <protection/>
    </xf>
    <xf numFmtId="0" fontId="18" fillId="0" borderId="13" xfId="46" applyFont="1" applyFill="1" applyBorder="1" applyAlignment="1" applyProtection="1">
      <alignment horizontal="left" vertical="center" wrapText="1" indent="1"/>
      <protection/>
    </xf>
    <xf numFmtId="0" fontId="6" fillId="0" borderId="0" xfId="69" applyFont="1" applyFill="1" applyBorder="1" applyAlignment="1" applyProtection="1">
      <alignment horizontal="center" vertical="center" wrapText="1"/>
      <protection/>
    </xf>
    <xf numFmtId="49" fontId="6" fillId="0" borderId="0" xfId="68" applyNumberFormat="1" applyFont="1" applyFill="1" applyBorder="1" applyAlignment="1" applyProtection="1">
      <alignment horizontal="center" vertical="center" wrapText="1"/>
      <protection/>
    </xf>
    <xf numFmtId="0" fontId="6" fillId="0" borderId="5" xfId="69" applyFont="1" applyFill="1" applyBorder="1" applyAlignment="1" applyProtection="1">
      <alignment horizontal="center" vertical="center" wrapText="1"/>
      <protection/>
    </xf>
    <xf numFmtId="4" fontId="6" fillId="0" borderId="5" xfId="48" applyFont="1" applyFill="1" applyBorder="1" applyAlignment="1" applyProtection="1">
      <alignment horizontal="center" vertical="center" wrapText="1"/>
      <protection/>
    </xf>
    <xf numFmtId="14" fontId="6" fillId="8" borderId="5" xfId="68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69" applyFont="1" applyFill="1" applyBorder="1" applyAlignment="1" applyProtection="1">
      <alignment horizontal="center" vertical="center" wrapText="1"/>
      <protection/>
    </xf>
    <xf numFmtId="0" fontId="6" fillId="8" borderId="16" xfId="69" applyNumberFormat="1" applyFont="1" applyFill="1" applyBorder="1" applyAlignment="1" applyProtection="1">
      <alignment horizontal="left" vertical="center" wrapText="1" indent="1"/>
      <protection/>
    </xf>
    <xf numFmtId="0" fontId="6" fillId="8" borderId="41" xfId="69" applyNumberFormat="1" applyFont="1" applyFill="1" applyBorder="1" applyAlignment="1" applyProtection="1">
      <alignment horizontal="left" vertical="center" wrapText="1" indent="1"/>
      <protection/>
    </xf>
    <xf numFmtId="14" fontId="33" fillId="0" borderId="16" xfId="68" applyNumberFormat="1" applyFont="1" applyFill="1" applyBorder="1" applyAlignment="1" applyProtection="1">
      <alignment horizontal="center" vertical="center" wrapText="1"/>
      <protection/>
    </xf>
    <xf numFmtId="14" fontId="33" fillId="0" borderId="41" xfId="68" applyNumberFormat="1" applyFont="1" applyFill="1" applyBorder="1" applyAlignment="1" applyProtection="1">
      <alignment horizontal="center" vertical="center" wrapText="1"/>
      <protection/>
    </xf>
    <xf numFmtId="49" fontId="29" fillId="7" borderId="17" xfId="47" applyNumberFormat="1" applyFont="1" applyFill="1" applyBorder="1" applyAlignment="1" applyProtection="1">
      <alignment horizontal="center" vertical="center" wrapText="1"/>
      <protection/>
    </xf>
    <xf numFmtId="0" fontId="6" fillId="0" borderId="5" xfId="6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Border="1" applyAlignment="1">
      <alignment horizontal="right" vertical="center"/>
    </xf>
    <xf numFmtId="0" fontId="6" fillId="0" borderId="20" xfId="46" applyFont="1" applyFill="1" applyBorder="1" applyAlignment="1" applyProtection="1">
      <alignment horizontal="left" vertical="center" wrapText="1" indent="1"/>
      <protection/>
    </xf>
    <xf numFmtId="0" fontId="6" fillId="0" borderId="41" xfId="46" applyFont="1" applyFill="1" applyBorder="1" applyAlignment="1" applyProtection="1">
      <alignment horizontal="left" vertical="center" wrapText="1" indent="1"/>
      <protection/>
    </xf>
    <xf numFmtId="0" fontId="6" fillId="0" borderId="32" xfId="46" applyFont="1" applyFill="1" applyBorder="1" applyAlignment="1" applyProtection="1">
      <alignment horizontal="left" vertical="center" wrapText="1" indent="1"/>
      <protection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 applyAlignment="1">
      <alignment vertical="top"/>
    </xf>
    <xf numFmtId="0" fontId="6" fillId="8" borderId="5" xfId="47" applyNumberFormat="1" applyFont="1" applyFill="1" applyBorder="1" applyAlignment="1" applyProtection="1">
      <alignment horizontal="left" vertical="center" wrapText="1"/>
      <protection/>
    </xf>
    <xf numFmtId="49" fontId="0" fillId="8" borderId="5" xfId="0" applyFill="1" applyBorder="1" applyAlignment="1" applyProtection="1">
      <alignment horizontal="left" vertical="top"/>
      <protection/>
    </xf>
    <xf numFmtId="0" fontId="6" fillId="8" borderId="16" xfId="68" applyNumberFormat="1" applyFont="1" applyFill="1" applyBorder="1" applyAlignment="1" applyProtection="1">
      <alignment horizontal="left" vertical="center" wrapText="1"/>
      <protection/>
    </xf>
    <xf numFmtId="0" fontId="6" fillId="8" borderId="41" xfId="68" applyNumberFormat="1" applyFont="1" applyFill="1" applyBorder="1" applyAlignment="1" applyProtection="1">
      <alignment horizontal="left" vertical="center" wrapText="1"/>
      <protection/>
    </xf>
    <xf numFmtId="0" fontId="6" fillId="8" borderId="34" xfId="68" applyNumberFormat="1" applyFont="1" applyFill="1" applyBorder="1" applyAlignment="1" applyProtection="1">
      <alignment horizontal="left" vertical="center" wrapText="1"/>
      <protection/>
    </xf>
    <xf numFmtId="0" fontId="6" fillId="8" borderId="5" xfId="68" applyNumberFormat="1" applyFont="1" applyFill="1" applyBorder="1" applyAlignment="1" applyProtection="1">
      <alignment horizontal="center" vertical="center" wrapText="1"/>
      <protection/>
    </xf>
    <xf numFmtId="49" fontId="0" fillId="8" borderId="5" xfId="0" applyFill="1" applyBorder="1" applyAlignment="1" applyProtection="1">
      <alignment vertical="top"/>
      <protection/>
    </xf>
    <xf numFmtId="0" fontId="0" fillId="8" borderId="5" xfId="0" applyNumberFormat="1" applyFill="1" applyBorder="1" applyAlignment="1" applyProtection="1">
      <alignment horizontal="left" vertical="center" wrapText="1"/>
      <protection/>
    </xf>
    <xf numFmtId="49" fontId="0" fillId="8" borderId="5" xfId="0" applyNumberFormat="1" applyFill="1" applyBorder="1" applyAlignment="1" applyProtection="1">
      <alignment horizontal="left" vertical="center" wrapText="1"/>
      <protection/>
    </xf>
    <xf numFmtId="49" fontId="6" fillId="8" borderId="22" xfId="68" applyNumberFormat="1" applyFont="1" applyFill="1" applyBorder="1" applyAlignment="1" applyProtection="1">
      <alignment horizontal="center" vertical="center" wrapText="1"/>
      <protection/>
    </xf>
    <xf numFmtId="49" fontId="6" fillId="8" borderId="16" xfId="47" applyNumberFormat="1" applyFont="1" applyFill="1" applyBorder="1" applyAlignment="1" applyProtection="1">
      <alignment horizontal="left" vertical="center" wrapText="1"/>
      <protection/>
    </xf>
    <xf numFmtId="49" fontId="6" fillId="8" borderId="41" xfId="47" applyNumberFormat="1" applyFont="1" applyFill="1" applyBorder="1" applyAlignment="1" applyProtection="1">
      <alignment horizontal="left" vertical="center" wrapText="1"/>
      <protection/>
    </xf>
    <xf numFmtId="49" fontId="6" fillId="8" borderId="34" xfId="47" applyNumberFormat="1" applyFont="1" applyFill="1" applyBorder="1" applyAlignment="1" applyProtection="1">
      <alignment horizontal="left" vertical="center" wrapText="1"/>
      <protection/>
    </xf>
    <xf numFmtId="49" fontId="6" fillId="0" borderId="5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69" applyFont="1" applyFill="1" applyAlignment="1" applyProtection="1">
      <alignment horizontal="left" vertical="top" wrapText="1"/>
      <protection/>
    </xf>
    <xf numFmtId="0" fontId="18" fillId="0" borderId="14" xfId="70" applyFont="1" applyFill="1" applyBorder="1" applyAlignment="1">
      <alignment horizontal="left" vertical="center" wrapText="1" indent="1"/>
      <protection/>
    </xf>
    <xf numFmtId="0" fontId="18" fillId="0" borderId="5" xfId="70" applyFont="1" applyFill="1" applyBorder="1" applyAlignment="1">
      <alignment horizontal="left" vertical="center" wrapText="1" indent="1"/>
      <protection/>
    </xf>
    <xf numFmtId="0" fontId="18" fillId="0" borderId="13" xfId="70" applyFont="1" applyFill="1" applyBorder="1" applyAlignment="1">
      <alignment horizontal="left" vertical="center" wrapText="1" indent="1"/>
      <protection/>
    </xf>
    <xf numFmtId="0" fontId="0" fillId="0" borderId="5" xfId="0" applyNumberForma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6" fillId="7" borderId="5" xfId="69" applyFont="1" applyFill="1" applyBorder="1" applyAlignment="1" applyProtection="1">
      <alignment horizontal="center" vertical="center" wrapText="1"/>
      <protection/>
    </xf>
    <xf numFmtId="0" fontId="6" fillId="7" borderId="5" xfId="69" applyFont="1" applyFill="1" applyBorder="1" applyAlignment="1" applyProtection="1">
      <alignment horizontal="center" vertical="center"/>
      <protection/>
    </xf>
    <xf numFmtId="0" fontId="18" fillId="0" borderId="15" xfId="70" applyFont="1" applyBorder="1" applyAlignment="1">
      <alignment horizontal="left" vertical="center" wrapText="1" indent="1"/>
      <protection/>
    </xf>
    <xf numFmtId="0" fontId="6" fillId="0" borderId="16" xfId="69" applyNumberFormat="1" applyFont="1" applyFill="1" applyBorder="1" applyAlignment="1" applyProtection="1">
      <alignment horizontal="left" vertical="top" wrapText="1"/>
      <protection/>
    </xf>
    <xf numFmtId="0" fontId="6" fillId="0" borderId="41" xfId="69" applyNumberFormat="1" applyFont="1" applyFill="1" applyBorder="1" applyAlignment="1" applyProtection="1">
      <alignment horizontal="left" vertical="top" wrapText="1"/>
      <protection/>
    </xf>
    <xf numFmtId="0" fontId="6" fillId="0" borderId="34" xfId="69" applyNumberFormat="1" applyFont="1" applyFill="1" applyBorder="1" applyAlignment="1" applyProtection="1">
      <alignment horizontal="left" vertical="top" wrapText="1"/>
      <protection/>
    </xf>
    <xf numFmtId="0" fontId="32" fillId="7" borderId="20" xfId="69" applyFont="1" applyFill="1" applyBorder="1" applyAlignment="1" applyProtection="1">
      <alignment horizontal="center" vertical="top" wrapText="1"/>
      <protection/>
    </xf>
    <xf numFmtId="0" fontId="0" fillId="8" borderId="5" xfId="44" applyNumberFormat="1" applyFont="1" applyFill="1" applyBorder="1" applyAlignment="1" applyProtection="1">
      <alignment horizontal="left" vertical="center" wrapText="1" indent="1"/>
      <protection/>
    </xf>
    <xf numFmtId="49" fontId="0" fillId="7" borderId="16" xfId="69" applyNumberFormat="1" applyFont="1" applyFill="1" applyBorder="1" applyAlignment="1" applyProtection="1">
      <alignment horizontal="center" vertical="center" wrapText="1"/>
      <protection/>
    </xf>
    <xf numFmtId="49" fontId="0" fillId="7" borderId="34" xfId="69" applyNumberFormat="1" applyFont="1" applyFill="1" applyBorder="1" applyAlignment="1" applyProtection="1">
      <alignment horizontal="center" vertical="center" wrapText="1"/>
      <protection/>
    </xf>
    <xf numFmtId="0" fontId="0" fillId="0" borderId="5" xfId="69" applyFont="1" applyFill="1" applyBorder="1" applyAlignment="1" applyProtection="1">
      <alignment horizontal="left" vertical="center" wrapText="1"/>
      <protection/>
    </xf>
    <xf numFmtId="0" fontId="0" fillId="8" borderId="5" xfId="69" applyFont="1" applyFill="1" applyBorder="1" applyAlignment="1" applyProtection="1">
      <alignment horizontal="left" vertical="center" wrapText="1" indent="1"/>
      <protection/>
    </xf>
    <xf numFmtId="0" fontId="0" fillId="0" borderId="5" xfId="69" applyFont="1" applyFill="1" applyBorder="1" applyAlignment="1" applyProtection="1">
      <alignment horizontal="left" vertical="center" wrapText="1"/>
      <protection/>
    </xf>
    <xf numFmtId="0" fontId="6" fillId="7" borderId="16" xfId="69" applyFont="1" applyFill="1" applyBorder="1" applyAlignment="1" applyProtection="1">
      <alignment horizontal="center" vertical="center" wrapText="1"/>
      <protection/>
    </xf>
    <xf numFmtId="0" fontId="6" fillId="7" borderId="34" xfId="69" applyFont="1" applyFill="1" applyBorder="1" applyAlignment="1" applyProtection="1">
      <alignment horizontal="center" vertical="center" wrapText="1"/>
      <protection/>
    </xf>
    <xf numFmtId="0" fontId="0" fillId="0" borderId="16" xfId="47" applyFont="1" applyFill="1" applyBorder="1" applyAlignment="1" applyProtection="1">
      <alignment horizontal="center" vertical="center" wrapText="1"/>
      <protection/>
    </xf>
    <xf numFmtId="0" fontId="0" fillId="0" borderId="34" xfId="47" applyFont="1" applyFill="1" applyBorder="1" applyAlignment="1" applyProtection="1">
      <alignment horizontal="center" vertical="center" wrapText="1"/>
      <protection/>
    </xf>
    <xf numFmtId="49" fontId="0" fillId="7" borderId="5" xfId="69" applyNumberFormat="1" applyFont="1" applyFill="1" applyBorder="1" applyAlignment="1" applyProtection="1">
      <alignment horizontal="center" vertical="center" wrapText="1"/>
      <protection/>
    </xf>
    <xf numFmtId="0" fontId="6" fillId="8" borderId="5" xfId="68" applyNumberFormat="1" applyFont="1" applyFill="1" applyBorder="1" applyAlignment="1" applyProtection="1">
      <alignment horizontal="left" vertical="center" wrapText="1" indent="1"/>
      <protection/>
    </xf>
    <xf numFmtId="0" fontId="6" fillId="7" borderId="13" xfId="69" applyFont="1" applyFill="1" applyBorder="1" applyAlignment="1" applyProtection="1">
      <alignment horizontal="center" vertical="center" wrapText="1"/>
      <protection/>
    </xf>
    <xf numFmtId="0" fontId="6" fillId="7" borderId="15" xfId="69" applyFont="1" applyFill="1" applyBorder="1" applyAlignment="1" applyProtection="1">
      <alignment horizontal="center" vertical="center" wrapText="1"/>
      <protection/>
    </xf>
    <xf numFmtId="0" fontId="6" fillId="7" borderId="14" xfId="69" applyFont="1" applyFill="1" applyBorder="1" applyAlignment="1" applyProtection="1">
      <alignment horizontal="center" vertical="center" wrapText="1"/>
      <protection/>
    </xf>
    <xf numFmtId="0" fontId="0" fillId="0" borderId="41" xfId="69" applyFont="1" applyFill="1" applyBorder="1" applyAlignment="1" applyProtection="1">
      <alignment horizontal="left" vertical="center" wrapText="1"/>
      <protection/>
    </xf>
    <xf numFmtId="0" fontId="0" fillId="0" borderId="41" xfId="69" applyFont="1" applyFill="1" applyBorder="1" applyAlignment="1" applyProtection="1">
      <alignment horizontal="left" vertical="center" wrapText="1"/>
      <protection/>
    </xf>
    <xf numFmtId="0" fontId="0" fillId="0" borderId="34" xfId="69" applyFont="1" applyFill="1" applyBorder="1" applyAlignment="1" applyProtection="1">
      <alignment horizontal="left" vertical="center" wrapText="1"/>
      <protection/>
    </xf>
    <xf numFmtId="0" fontId="0" fillId="0" borderId="13" xfId="47" applyFont="1" applyFill="1" applyBorder="1" applyAlignment="1" applyProtection="1">
      <alignment horizontal="center" vertical="center" wrapText="1"/>
      <protection/>
    </xf>
    <xf numFmtId="0" fontId="0" fillId="0" borderId="14" xfId="47" applyFont="1" applyFill="1" applyBorder="1" applyAlignment="1" applyProtection="1">
      <alignment horizontal="center" vertical="center" wrapText="1"/>
      <protection/>
    </xf>
    <xf numFmtId="49" fontId="29" fillId="7" borderId="15" xfId="47" applyNumberFormat="1" applyFont="1" applyFill="1" applyBorder="1" applyAlignment="1" applyProtection="1">
      <alignment horizontal="center" vertical="center" wrapText="1"/>
      <protection/>
    </xf>
    <xf numFmtId="0" fontId="0" fillId="0" borderId="13" xfId="69" applyFont="1" applyFill="1" applyBorder="1" applyAlignment="1" applyProtection="1">
      <alignment horizontal="center" vertical="center" wrapText="1"/>
      <protection/>
    </xf>
    <xf numFmtId="0" fontId="0" fillId="0" borderId="14" xfId="69" applyFont="1" applyFill="1" applyBorder="1" applyAlignment="1" applyProtection="1">
      <alignment horizontal="center" vertical="center" wrapText="1"/>
      <protection/>
    </xf>
    <xf numFmtId="0" fontId="6" fillId="0" borderId="5" xfId="69" applyNumberFormat="1" applyFont="1" applyFill="1" applyBorder="1" applyAlignment="1" applyProtection="1">
      <alignment horizontal="left" vertical="top" wrapText="1"/>
      <protection/>
    </xf>
    <xf numFmtId="0" fontId="33" fillId="0" borderId="0" xfId="69" applyFont="1" applyFill="1" applyBorder="1" applyAlignment="1" applyProtection="1">
      <alignment horizontal="center" vertical="center" wrapText="1"/>
      <protection/>
    </xf>
    <xf numFmtId="0" fontId="6" fillId="0" borderId="5" xfId="59" applyFont="1" applyFill="1" applyBorder="1" applyAlignment="1" applyProtection="1">
      <alignment horizontal="center" vertical="center" wrapText="1"/>
      <protection/>
    </xf>
    <xf numFmtId="0" fontId="6" fillId="8" borderId="5" xfId="68" applyNumberFormat="1" applyFont="1" applyFill="1" applyBorder="1" applyAlignment="1" applyProtection="1">
      <alignment horizontal="left" vertical="center" wrapText="1"/>
      <protection/>
    </xf>
    <xf numFmtId="49" fontId="6" fillId="11" borderId="22" xfId="68" applyNumberFormat="1" applyFont="1" applyFill="1" applyBorder="1" applyAlignment="1" applyProtection="1">
      <alignment horizontal="center" vertical="center" wrapText="1"/>
      <protection/>
    </xf>
    <xf numFmtId="49" fontId="6" fillId="0" borderId="5" xfId="68" applyNumberFormat="1" applyFont="1" applyFill="1" applyBorder="1" applyAlignment="1" applyProtection="1">
      <alignment horizontal="center" vertical="center" wrapText="1"/>
      <protection/>
    </xf>
    <xf numFmtId="49" fontId="0" fillId="9" borderId="5" xfId="68" applyNumberFormat="1" applyFont="1" applyFill="1" applyBorder="1" applyAlignment="1" applyProtection="1">
      <alignment horizontal="center" vertical="center" wrapText="1"/>
      <protection locked="0"/>
    </xf>
    <xf numFmtId="49" fontId="0" fillId="9" borderId="5" xfId="68" applyNumberFormat="1" applyFont="1" applyFill="1" applyBorder="1" applyAlignment="1" applyProtection="1">
      <alignment horizontal="center" vertical="center" wrapText="1"/>
      <protection locked="0"/>
    </xf>
    <xf numFmtId="0" fontId="103" fillId="0" borderId="0" xfId="69" applyFont="1" applyFill="1" applyBorder="1" applyAlignment="1" applyProtection="1">
      <alignment horizontal="center" vertical="center" wrapText="1"/>
      <protection/>
    </xf>
    <xf numFmtId="0" fontId="0" fillId="0" borderId="5" xfId="61" applyFont="1" applyFill="1" applyBorder="1" applyAlignment="1" applyProtection="1">
      <alignment horizontal="center" vertical="center" wrapText="1"/>
      <protection/>
    </xf>
    <xf numFmtId="0" fontId="29" fillId="7" borderId="15" xfId="47" applyNumberFormat="1" applyFont="1" applyFill="1" applyBorder="1" applyAlignment="1" applyProtection="1">
      <alignment horizontal="center" vertical="center" wrapText="1"/>
      <protection/>
    </xf>
    <xf numFmtId="0" fontId="103" fillId="0" borderId="0" xfId="68" applyNumberFormat="1" applyFont="1" applyFill="1" applyBorder="1" applyAlignment="1" applyProtection="1">
      <alignment horizontal="left" vertical="center" wrapText="1" indent="1"/>
      <protection/>
    </xf>
    <xf numFmtId="0" fontId="6" fillId="0" borderId="16" xfId="69" applyNumberFormat="1" applyFont="1" applyFill="1" applyBorder="1" applyAlignment="1" applyProtection="1">
      <alignment horizontal="left" vertical="center" wrapText="1"/>
      <protection/>
    </xf>
    <xf numFmtId="0" fontId="6" fillId="0" borderId="41" xfId="69" applyNumberFormat="1" applyFont="1" applyFill="1" applyBorder="1" applyAlignment="1" applyProtection="1">
      <alignment horizontal="left" vertical="center" wrapText="1"/>
      <protection/>
    </xf>
    <xf numFmtId="0" fontId="6" fillId="0" borderId="34" xfId="69" applyNumberFormat="1" applyFont="1" applyFill="1" applyBorder="1" applyAlignment="1" applyProtection="1">
      <alignment horizontal="left" vertical="center" wrapText="1"/>
      <protection/>
    </xf>
    <xf numFmtId="49" fontId="38" fillId="13" borderId="5" xfId="0" applyFont="1" applyFill="1" applyBorder="1" applyAlignment="1" applyProtection="1">
      <alignment horizontal="center" vertical="center" textRotation="90" wrapText="1"/>
      <protection/>
    </xf>
    <xf numFmtId="0" fontId="0" fillId="0" borderId="5" xfId="51" applyNumberFormat="1" applyFont="1" applyFill="1" applyBorder="1" applyAlignment="1" applyProtection="1">
      <alignment horizontal="center" vertical="center" wrapText="1"/>
      <protection/>
    </xf>
    <xf numFmtId="0" fontId="6" fillId="9" borderId="5" xfId="69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8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9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9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9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69" applyFont="1" applyFill="1" applyBorder="1" applyAlignment="1" applyProtection="1">
      <alignment horizontal="center" vertical="center" wrapText="1"/>
      <protection/>
    </xf>
    <xf numFmtId="49" fontId="6" fillId="7" borderId="5" xfId="69" applyNumberFormat="1" applyFont="1" applyFill="1" applyBorder="1" applyAlignment="1" applyProtection="1">
      <alignment horizontal="center" vertical="center" wrapText="1"/>
      <protection/>
    </xf>
    <xf numFmtId="4" fontId="6" fillId="0" borderId="5" xfId="69" applyNumberFormat="1" applyFont="1" applyFill="1" applyBorder="1" applyAlignment="1" applyProtection="1">
      <alignment horizontal="right" vertical="center" wrapText="1"/>
      <protection/>
    </xf>
    <xf numFmtId="49" fontId="6" fillId="0" borderId="5" xfId="0" applyFont="1" applyFill="1" applyBorder="1" applyAlignment="1" applyProtection="1">
      <alignment horizontal="center" vertical="center"/>
      <protection/>
    </xf>
    <xf numFmtId="4" fontId="6" fillId="9" borderId="5" xfId="69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9" applyNumberFormat="1" applyFont="1" applyFill="1" applyBorder="1" applyAlignment="1" applyProtection="1">
      <alignment horizontal="right" vertical="center" wrapText="1"/>
      <protection/>
    </xf>
    <xf numFmtId="0" fontId="6" fillId="0" borderId="41" xfId="69" applyNumberFormat="1" applyFont="1" applyFill="1" applyBorder="1" applyAlignment="1" applyProtection="1">
      <alignment horizontal="right" vertical="center" wrapText="1"/>
      <protection/>
    </xf>
    <xf numFmtId="0" fontId="6" fillId="0" borderId="34" xfId="69" applyNumberFormat="1" applyFont="1" applyFill="1" applyBorder="1" applyAlignment="1" applyProtection="1">
      <alignment horizontal="right" vertical="center" wrapText="1"/>
      <protection/>
    </xf>
    <xf numFmtId="0" fontId="103" fillId="0" borderId="0" xfId="69" applyFont="1" applyFill="1" applyAlignment="1" applyProtection="1">
      <alignment horizontal="center" vertical="center" wrapText="1"/>
      <protection/>
    </xf>
    <xf numFmtId="0" fontId="6" fillId="8" borderId="5" xfId="69" applyNumberFormat="1" applyFont="1" applyFill="1" applyBorder="1" applyAlignment="1" applyProtection="1">
      <alignment horizontal="left" vertical="center" wrapText="1"/>
      <protection/>
    </xf>
    <xf numFmtId="0" fontId="6" fillId="8" borderId="34" xfId="61" applyNumberFormat="1" applyFont="1" applyFill="1" applyBorder="1" applyAlignment="1" applyProtection="1">
      <alignment horizontal="left" vertical="center" wrapText="1"/>
      <protection/>
    </xf>
    <xf numFmtId="0" fontId="6" fillId="0" borderId="0" xfId="69" applyFont="1" applyFill="1" applyAlignment="1" applyProtection="1">
      <alignment horizontal="center" vertical="top" wrapText="1"/>
      <protection/>
    </xf>
    <xf numFmtId="0" fontId="39" fillId="7" borderId="0" xfId="69" applyFont="1" applyFill="1" applyBorder="1" applyAlignment="1" applyProtection="1">
      <alignment horizontal="center" vertical="top" wrapText="1"/>
      <protection/>
    </xf>
    <xf numFmtId="0" fontId="6" fillId="7" borderId="5" xfId="69" applyNumberFormat="1" applyFont="1" applyFill="1" applyBorder="1" applyAlignment="1" applyProtection="1">
      <alignment horizontal="left" vertical="center" wrapText="1"/>
      <protection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103" fillId="0" borderId="0" xfId="61" applyFont="1" applyFill="1" applyBorder="1" applyAlignment="1" applyProtection="1">
      <alignment horizontal="right" vertical="center" wrapText="1"/>
      <protection/>
    </xf>
    <xf numFmtId="0" fontId="103" fillId="0" borderId="0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68" applyNumberFormat="1" applyFont="1" applyFill="1" applyBorder="1" applyAlignment="1" applyProtection="1">
      <alignment horizontal="center" vertical="center" wrapText="1"/>
      <protection/>
    </xf>
    <xf numFmtId="0" fontId="43" fillId="0" borderId="0" xfId="61" applyFont="1" applyFill="1" applyBorder="1" applyAlignment="1" applyProtection="1">
      <alignment horizontal="center" vertical="center" wrapText="1"/>
      <protection/>
    </xf>
    <xf numFmtId="0" fontId="0" fillId="7" borderId="5" xfId="51" applyNumberFormat="1" applyFont="1" applyFill="1" applyBorder="1" applyAlignment="1" applyProtection="1">
      <alignment horizontal="center" vertical="center" wrapText="1"/>
      <protection/>
    </xf>
    <xf numFmtId="0" fontId="0" fillId="12" borderId="5" xfId="61" applyFont="1" applyFill="1" applyBorder="1" applyAlignment="1" applyProtection="1">
      <alignment horizontal="center" vertical="center" wrapText="1"/>
      <protection/>
    </xf>
    <xf numFmtId="0" fontId="6" fillId="12" borderId="5" xfId="61" applyFont="1" applyFill="1" applyBorder="1" applyAlignment="1" applyProtection="1">
      <alignment horizontal="center" vertical="center" wrapText="1"/>
      <protection/>
    </xf>
    <xf numFmtId="49" fontId="6" fillId="2" borderId="34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39" fillId="0" borderId="5" xfId="69" applyFont="1" applyFill="1" applyBorder="1" applyAlignment="1" applyProtection="1">
      <alignment horizontal="center" vertical="center" wrapText="1"/>
      <protection/>
    </xf>
    <xf numFmtId="0" fontId="6" fillId="0" borderId="16" xfId="69" applyNumberFormat="1" applyFont="1" applyFill="1" applyBorder="1" applyAlignment="1" applyProtection="1">
      <alignment horizontal="center" vertical="center" wrapText="1"/>
      <protection/>
    </xf>
    <xf numFmtId="0" fontId="6" fillId="0" borderId="41" xfId="69" applyNumberFormat="1" applyFont="1" applyFill="1" applyBorder="1" applyAlignment="1" applyProtection="1">
      <alignment horizontal="center" vertical="center" wrapText="1"/>
      <protection/>
    </xf>
    <xf numFmtId="0" fontId="6" fillId="0" borderId="34" xfId="69" applyNumberFormat="1" applyFont="1" applyFill="1" applyBorder="1" applyAlignment="1" applyProtection="1">
      <alignment horizontal="center" vertical="center" wrapText="1"/>
      <protection/>
    </xf>
    <xf numFmtId="0" fontId="6" fillId="8" borderId="14" xfId="69" applyNumberFormat="1" applyFont="1" applyFill="1" applyBorder="1" applyAlignment="1" applyProtection="1">
      <alignment horizontal="left" vertical="center" wrapText="1"/>
      <protection/>
    </xf>
    <xf numFmtId="0" fontId="6" fillId="7" borderId="34" xfId="69" applyNumberFormat="1" applyFont="1" applyFill="1" applyBorder="1" applyAlignment="1" applyProtection="1">
      <alignment horizontal="left" vertical="center" wrapText="1"/>
      <protection/>
    </xf>
    <xf numFmtId="4" fontId="6" fillId="0" borderId="16" xfId="69" applyNumberFormat="1" applyFont="1" applyFill="1" applyBorder="1" applyAlignment="1" applyProtection="1">
      <alignment horizontal="right" vertical="center" wrapText="1"/>
      <protection/>
    </xf>
    <xf numFmtId="4" fontId="6" fillId="0" borderId="34" xfId="69" applyNumberFormat="1" applyFont="1" applyFill="1" applyBorder="1" applyAlignment="1" applyProtection="1">
      <alignment horizontal="right" vertical="center" wrapText="1"/>
      <protection/>
    </xf>
    <xf numFmtId="0" fontId="6" fillId="8" borderId="14" xfId="61" applyNumberFormat="1" applyFont="1" applyFill="1" applyBorder="1" applyAlignment="1" applyProtection="1">
      <alignment horizontal="left" vertical="center" wrapText="1"/>
      <protection/>
    </xf>
    <xf numFmtId="0" fontId="6" fillId="8" borderId="5" xfId="61" applyNumberFormat="1" applyFont="1" applyFill="1" applyBorder="1" applyAlignment="1" applyProtection="1">
      <alignment horizontal="left" vertical="center" wrapText="1"/>
      <protection/>
    </xf>
    <xf numFmtId="0" fontId="18" fillId="0" borderId="15" xfId="46" applyFont="1" applyFill="1" applyBorder="1" applyAlignment="1" applyProtection="1">
      <alignment horizontal="left" vertical="center" wrapText="1" indent="1"/>
      <protection/>
    </xf>
    <xf numFmtId="49" fontId="6" fillId="0" borderId="0" xfId="55" applyBorder="1" applyAlignment="1" applyProtection="1">
      <alignment horizontal="left" vertical="top" wrapText="1"/>
      <protection/>
    </xf>
    <xf numFmtId="0" fontId="6" fillId="7" borderId="5" xfId="62" applyNumberFormat="1" applyFont="1" applyFill="1" applyBorder="1" applyAlignment="1" applyProtection="1">
      <alignment horizontal="center" vertical="center" wrapText="1"/>
      <protection/>
    </xf>
    <xf numFmtId="49" fontId="6" fillId="0" borderId="0" xfId="55" applyFont="1" applyAlignment="1">
      <alignment horizontal="left" vertical="top" wrapText="1"/>
      <protection/>
    </xf>
    <xf numFmtId="49" fontId="0" fillId="12" borderId="15" xfId="0" applyFont="1" applyFill="1" applyBorder="1" applyAlignment="1">
      <alignment horizontal="left" vertical="center" indent="1"/>
    </xf>
    <xf numFmtId="0" fontId="8" fillId="10" borderId="5" xfId="0" applyNumberFormat="1" applyFont="1" applyFill="1" applyBorder="1" applyAlignment="1" applyProtection="1">
      <alignment horizontal="center" vertical="center" wrapText="1"/>
      <protection/>
    </xf>
    <xf numFmtId="0" fontId="6" fillId="8" borderId="42" xfId="68" applyNumberFormat="1" applyFont="1" applyFill="1" applyBorder="1" applyAlignment="1" applyProtection="1">
      <alignment horizontal="left" vertical="center" wrapText="1"/>
      <protection/>
    </xf>
    <xf numFmtId="0" fontId="6" fillId="8" borderId="15" xfId="68" applyNumberFormat="1" applyFont="1" applyFill="1" applyBorder="1" applyAlignment="1" applyProtection="1">
      <alignment horizontal="left" vertical="center" wrapText="1"/>
      <protection/>
    </xf>
    <xf numFmtId="0" fontId="6" fillId="8" borderId="14" xfId="68" applyNumberFormat="1" applyFont="1" applyFill="1" applyBorder="1" applyAlignment="1" applyProtection="1">
      <alignment horizontal="left" vertical="center" wrapText="1"/>
      <protection/>
    </xf>
    <xf numFmtId="0" fontId="6" fillId="9" borderId="19" xfId="69" applyNumberFormat="1" applyFont="1" applyFill="1" applyBorder="1" applyAlignment="1" applyProtection="1">
      <alignment horizontal="left" vertical="center" wrapText="1"/>
      <protection locked="0"/>
    </xf>
    <xf numFmtId="0" fontId="6" fillId="9" borderId="28" xfId="69" applyNumberFormat="1" applyFont="1" applyFill="1" applyBorder="1" applyAlignment="1" applyProtection="1">
      <alignment horizontal="left" vertical="center" wrapText="1"/>
      <protection locked="0"/>
    </xf>
    <xf numFmtId="0" fontId="6" fillId="9" borderId="25" xfId="69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8" applyNumberFormat="1" applyFont="1" applyFill="1" applyBorder="1" applyAlignment="1" applyProtection="1">
      <alignment horizontal="center" vertical="center" wrapText="1"/>
      <protection locked="0"/>
    </xf>
    <xf numFmtId="49" fontId="0" fillId="11" borderId="34" xfId="68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8" applyNumberFormat="1" applyFont="1" applyFill="1" applyBorder="1" applyAlignment="1" applyProtection="1">
      <alignment horizontal="center" vertical="center" wrapText="1"/>
      <protection/>
    </xf>
    <xf numFmtId="49" fontId="6" fillId="11" borderId="35" xfId="68" applyNumberFormat="1" applyFont="1" applyFill="1" applyBorder="1" applyAlignment="1" applyProtection="1">
      <alignment horizontal="center" vertical="center" wrapText="1"/>
      <protection/>
    </xf>
    <xf numFmtId="49" fontId="6" fillId="11" borderId="44" xfId="68" applyNumberFormat="1" applyFont="1" applyFill="1" applyBorder="1" applyAlignment="1" applyProtection="1">
      <alignment horizontal="center" vertical="center" wrapText="1"/>
      <protection/>
    </xf>
    <xf numFmtId="49" fontId="6" fillId="11" borderId="45" xfId="68" applyNumberFormat="1" applyFont="1" applyFill="1" applyBorder="1" applyAlignment="1" applyProtection="1">
      <alignment horizontal="center" vertical="center" wrapText="1"/>
      <protection/>
    </xf>
    <xf numFmtId="0" fontId="29" fillId="0" borderId="20" xfId="69" applyFont="1" applyFill="1" applyBorder="1" applyAlignment="1" applyProtection="1">
      <alignment horizontal="center" vertical="top" wrapText="1"/>
      <protection/>
    </xf>
    <xf numFmtId="0" fontId="29" fillId="0" borderId="0" xfId="69" applyFont="1" applyFill="1" applyBorder="1" applyAlignment="1" applyProtection="1">
      <alignment horizontal="center" vertical="top" wrapText="1"/>
      <protection/>
    </xf>
    <xf numFmtId="14" fontId="45" fillId="0" borderId="5" xfId="68" applyNumberFormat="1" applyFont="1" applyFill="1" applyBorder="1" applyAlignment="1" applyProtection="1">
      <alignment horizontal="center" vertical="center" wrapText="1"/>
      <protection/>
    </xf>
    <xf numFmtId="0" fontId="6" fillId="8" borderId="13" xfId="69" applyNumberFormat="1" applyFont="1" applyFill="1" applyBorder="1" applyAlignment="1" applyProtection="1">
      <alignment horizontal="left" vertical="center" wrapText="1"/>
      <protection/>
    </xf>
    <xf numFmtId="0" fontId="6" fillId="8" borderId="15" xfId="69" applyNumberFormat="1" applyFont="1" applyFill="1" applyBorder="1" applyAlignment="1" applyProtection="1">
      <alignment horizontal="left" vertical="center" wrapText="1"/>
      <protection/>
    </xf>
    <xf numFmtId="49" fontId="0" fillId="11" borderId="5" xfId="68" applyNumberFormat="1" applyFont="1" applyFill="1" applyBorder="1" applyAlignment="1" applyProtection="1">
      <alignment horizontal="center" vertical="center" wrapText="1"/>
      <protection locked="0"/>
    </xf>
    <xf numFmtId="49" fontId="0" fillId="11" borderId="5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8" applyNumberFormat="1" applyFont="1" applyFill="1" applyBorder="1" applyAlignment="1" applyProtection="1">
      <alignment horizontal="center" vertical="center" wrapText="1"/>
      <protection/>
    </xf>
    <xf numFmtId="0" fontId="6" fillId="7" borderId="0" xfId="69" applyFont="1" applyFill="1" applyBorder="1" applyAlignment="1" applyProtection="1">
      <alignment horizontal="center" vertical="center" wrapText="1"/>
      <protection/>
    </xf>
    <xf numFmtId="0" fontId="6" fillId="12" borderId="5" xfId="59" applyFont="1" applyFill="1" applyBorder="1" applyAlignment="1" applyProtection="1">
      <alignment horizontal="center" vertical="center" wrapText="1"/>
      <protection/>
    </xf>
    <xf numFmtId="49" fontId="6" fillId="2" borderId="13" xfId="68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8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8" applyNumberFormat="1" applyFont="1" applyFill="1" applyBorder="1" applyAlignment="1" applyProtection="1">
      <alignment horizontal="left" vertical="center" wrapText="1"/>
      <protection locked="0"/>
    </xf>
    <xf numFmtId="0" fontId="29" fillId="7" borderId="17" xfId="47" applyNumberFormat="1" applyFont="1" applyFill="1" applyBorder="1" applyAlignment="1" applyProtection="1">
      <alignment horizontal="center" vertical="center" wrapText="1"/>
      <protection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47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47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8" applyNumberFormat="1" applyFont="1" applyFill="1" applyBorder="1" applyAlignment="1" applyProtection="1">
      <alignment horizontal="left" vertical="center" wrapText="1"/>
      <protection/>
    </xf>
    <xf numFmtId="49" fontId="0" fillId="11" borderId="5" xfId="0" applyFill="1" applyBorder="1" applyAlignment="1" applyProtection="1">
      <alignment horizontal="left" vertical="top"/>
      <protection/>
    </xf>
    <xf numFmtId="0" fontId="6" fillId="0" borderId="5" xfId="47" applyNumberFormat="1" applyFont="1" applyFill="1" applyBorder="1" applyAlignment="1" applyProtection="1">
      <alignment horizontal="left" vertical="center" wrapText="1"/>
      <protection/>
    </xf>
    <xf numFmtId="0" fontId="6" fillId="0" borderId="5" xfId="68" applyNumberFormat="1" applyFont="1" applyFill="1" applyBorder="1" applyAlignment="1" applyProtection="1">
      <alignment horizontal="left" vertical="center" wrapText="1"/>
      <protection/>
    </xf>
    <xf numFmtId="0" fontId="6" fillId="11" borderId="5" xfId="68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0" borderId="5" xfId="69" applyNumberFormat="1" applyFont="1" applyFill="1" applyBorder="1" applyAlignment="1" applyProtection="1">
      <alignment horizontal="center" vertical="center" wrapText="1"/>
      <protection/>
    </xf>
    <xf numFmtId="0" fontId="33" fillId="0" borderId="14" xfId="69" applyFont="1" applyFill="1" applyBorder="1" applyAlignment="1" applyProtection="1">
      <alignment horizontal="center" vertical="center" wrapText="1"/>
      <protection/>
    </xf>
    <xf numFmtId="0" fontId="6" fillId="8" borderId="42" xfId="61" applyNumberFormat="1" applyFont="1" applyFill="1" applyBorder="1" applyAlignment="1" applyProtection="1">
      <alignment horizontal="left" vertical="center" wrapText="1"/>
      <protection/>
    </xf>
    <xf numFmtId="0" fontId="6" fillId="8" borderId="15" xfId="61" applyNumberFormat="1" applyFont="1" applyFill="1" applyBorder="1" applyAlignment="1" applyProtection="1">
      <alignment horizontal="left" vertical="center" wrapText="1"/>
      <protection/>
    </xf>
    <xf numFmtId="0" fontId="6" fillId="0" borderId="0" xfId="69" applyFont="1" applyFill="1" applyBorder="1" applyAlignment="1" applyProtection="1">
      <alignment horizontal="center" vertical="top" wrapText="1"/>
      <protection/>
    </xf>
    <xf numFmtId="4" fontId="6" fillId="9" borderId="5" xfId="69" applyNumberFormat="1" applyFont="1" applyFill="1" applyBorder="1" applyAlignment="1" applyProtection="1">
      <alignment horizontal="center" vertical="center" wrapText="1"/>
      <protection locked="0"/>
    </xf>
    <xf numFmtId="0" fontId="6" fillId="8" borderId="13" xfId="68" applyNumberFormat="1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urrency [0]" xfId="30"/>
    <cellStyle name="currency1" xfId="31"/>
    <cellStyle name="Currency2" xfId="32"/>
    <cellStyle name="currency3" xfId="33"/>
    <cellStyle name="currency4" xfId="34"/>
    <cellStyle name="Followed Hyperlink" xfId="35"/>
    <cellStyle name="Header 3" xfId="36"/>
    <cellStyle name="Hyperlink" xfId="37"/>
    <cellStyle name="normal" xfId="38"/>
    <cellStyle name="Normal1" xfId="39"/>
    <cellStyle name="Normal2" xfId="40"/>
    <cellStyle name="Percent1" xfId="41"/>
    <cellStyle name="Title 4" xfId="42"/>
    <cellStyle name="Ввод " xfId="43"/>
    <cellStyle name="Hyperlink" xfId="44"/>
    <cellStyle name="Гиперссылка 2 2" xfId="45"/>
    <cellStyle name="Заголовок" xfId="46"/>
    <cellStyle name="ЗаголовокСтолбца" xfId="47"/>
    <cellStyle name="Значение" xfId="48"/>
    <cellStyle name="Обычный 10" xfId="49"/>
    <cellStyle name="Обычный 12 2" xfId="50"/>
    <cellStyle name="Обычный 14" xfId="51"/>
    <cellStyle name="Обычный 15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4" xfId="58"/>
    <cellStyle name="Обычный_BALANCE.WARM.2007YEAR(FACT)" xfId="59"/>
    <cellStyle name="Обычный_INVEST.WARM.PLAN.4.78(v0.1)" xfId="60"/>
    <cellStyle name="Обычный_JKH.OPEN.INFO.HVS(v3.5)_цены161210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Followed Hyperlink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6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9" name="InstrImg_1" descr="ic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0" name="InstrImg_2" descr="ic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1" name="InstrImg_3" descr="ic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2" name="InstrImg_4" descr="ic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3" name="InstrImg_5" descr="ic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4" name="InstrImg_6" descr="ic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5" name="InstrImg_7" descr="ic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6" name="InstrImg_8" descr="icon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 txBox="1">
          <a:spLocks noChangeArrowheads="1"/>
        </xdr:cNvSpPr>
      </xdr:nvSpPr>
      <xdr:spPr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18" name="cmdAct_2" descr="icon15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 txBox="1">
          <a:spLocks noChangeArrowheads="1"/>
        </xdr:cNvSpPr>
      </xdr:nvSpPr>
      <xdr:spPr>
        <a:xfrm>
          <a:off x="1019175" y="25717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 descr="icon16.pn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 txBox="1">
          <a:spLocks noChangeArrowheads="1"/>
        </xdr:cNvSpPr>
      </xdr:nvSpPr>
      <xdr:spPr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22" name="cmdNoInet_2" hidden="1"/>
        <xdr:cNvSpPr txBox="1">
          <a:spLocks noChangeArrowheads="1"/>
        </xdr:cNvSpPr>
      </xdr:nvSpPr>
      <xdr:spPr>
        <a:xfrm>
          <a:off x="1000125" y="1714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3" name="chkGetUpdatesTrue" descr="check_ye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4" name="chkNoUpdatesFalse" descr="check_no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5" name="chkNoUpdatesTrue" descr="check_yes.jp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6" name="chkGetUpdatesFalse" descr="check_no.png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103</xdr:row>
      <xdr:rowOff>180975</xdr:rowOff>
    </xdr:from>
    <xdr:to>
      <xdr:col>9</xdr:col>
      <xdr:colOff>85725</xdr:colOff>
      <xdr:row>106</xdr:row>
      <xdr:rowOff>9525</xdr:rowOff>
    </xdr:to>
    <xdr:sp macro="[0]!Instruction.cmdGetUpdate_Click">
      <xdr:nvSpPr>
        <xdr:cNvPr id="27" name="cmdGetUpdate"/>
        <xdr:cNvSpPr txBox="1">
          <a:spLocks noChangeArrowheads="1"/>
        </xdr:cNvSpPr>
      </xdr:nvSpPr>
      <xdr:spPr>
        <a:xfrm>
          <a:off x="258127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180975</xdr:rowOff>
    </xdr:from>
    <xdr:to>
      <xdr:col>15</xdr:col>
      <xdr:colOff>47625</xdr:colOff>
      <xdr:row>106</xdr:row>
      <xdr:rowOff>9525</xdr:rowOff>
    </xdr:to>
    <xdr:sp macro="[0]!Instruction.cmdShowHideUpdateLog_Click">
      <xdr:nvSpPr>
        <xdr:cNvPr id="28" name="cmdShowHideUpdateLog"/>
        <xdr:cNvSpPr txBox="1">
          <a:spLocks noChangeArrowheads="1"/>
        </xdr:cNvSpPr>
      </xdr:nvSpPr>
      <xdr:spPr>
        <a:xfrm>
          <a:off x="431482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29" name="cmdGetUpdateImg" descr="icon11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30" name="cmdShowHideUpdateLogImg" descr="icon13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957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276225</xdr:colOff>
      <xdr:row>2</xdr:row>
      <xdr:rowOff>161925</xdr:rowOff>
    </xdr:to>
    <xdr:sp macro="[0]!Instruction.cmdStart_Click">
      <xdr:nvSpPr>
        <xdr:cNvPr id="31" name="cmdStart" hidden="1"/>
        <xdr:cNvSpPr>
          <a:spLocks/>
        </xdr:cNvSpPr>
      </xdr:nvSpPr>
      <xdr:spPr>
        <a:xfrm>
          <a:off x="6934200" y="123825"/>
          <a:ext cx="1828800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71723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55721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2762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30</xdr:row>
      <xdr:rowOff>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11744325" y="62484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0</xdr:colOff>
      <xdr:row>3</xdr:row>
      <xdr:rowOff>9525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117062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18</xdr:col>
      <xdr:colOff>38100</xdr:colOff>
      <xdr:row>3</xdr:row>
      <xdr:rowOff>9525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69532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2" name="shCalendar" hidden="1"/>
        <xdr:cNvGrpSpPr>
          <a:grpSpLocks/>
        </xdr:cNvGrpSpPr>
      </xdr:nvGrpSpPr>
      <xdr:grpSpPr>
        <a:xfrm>
          <a:off x="10715625" y="33337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107156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10715625" y="33337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85642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38100</xdr:colOff>
      <xdr:row>21</xdr:row>
      <xdr:rowOff>0</xdr:rowOff>
    </xdr:from>
    <xdr:ext cx="190500" cy="180975"/>
    <xdr:grpSp>
      <xdr:nvGrpSpPr>
        <xdr:cNvPr id="1" name="shCalendar" hidden="1"/>
        <xdr:cNvGrpSpPr>
          <a:grpSpLocks/>
        </xdr:cNvGrpSpPr>
      </xdr:nvGrpSpPr>
      <xdr:grpSpPr>
        <a:xfrm>
          <a:off x="17325975" y="32480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3</xdr:row>
      <xdr:rowOff>9525</xdr:rowOff>
    </xdr:from>
    <xdr:ext cx="190500" cy="1466850"/>
    <xdr:grpSp>
      <xdr:nvGrpSpPr>
        <xdr:cNvPr id="1" name="shCalendar" hidden="1"/>
        <xdr:cNvGrpSpPr>
          <a:grpSpLocks/>
        </xdr:cNvGrpSpPr>
      </xdr:nvGrpSpPr>
      <xdr:grpSpPr>
        <a:xfrm>
          <a:off x="7077075" y="9525"/>
          <a:ext cx="190500" cy="146685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200025</xdr:colOff>
      <xdr:row>0</xdr:row>
      <xdr:rowOff>114300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70446900" y="114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7219950" y="50006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057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 macro="[0]!modInfo.MainSheetHelp">
      <xdr:nvPicPr>
        <xdr:cNvPr id="5" name="ExcludeHelp_6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383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6" name="ExcludeHelp_7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28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" name="ExcludeHelp_8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2103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8" name="cmdCreatePrintedForm" descr="Создание печатной формы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361950</xdr:rowOff>
    </xdr:to>
    <xdr:sp macro="[0]!modList00.cmdOrganizationChoice_Click_Handler">
      <xdr:nvSpPr>
        <xdr:cNvPr id="9" name="cmdOrgChoice"/>
        <xdr:cNvSpPr>
          <a:spLocks/>
        </xdr:cNvSpPr>
      </xdr:nvSpPr>
      <xdr:spPr>
        <a:xfrm>
          <a:off x="3800475" y="5762625"/>
          <a:ext cx="3381375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066800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4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5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6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28575</xdr:colOff>
      <xdr:row>28</xdr:row>
      <xdr:rowOff>0</xdr:rowOff>
    </xdr:from>
    <xdr:to>
      <xdr:col>4</xdr:col>
      <xdr:colOff>3343275</xdr:colOff>
      <xdr:row>29</xdr:row>
      <xdr:rowOff>0</xdr:rowOff>
    </xdr:to>
    <xdr:sp macro="[0]!modList02.cmdDoIt_Click_Handler">
      <xdr:nvSpPr>
        <xdr:cNvPr id="7" name="cmdCreateSheets" hidden="1"/>
        <xdr:cNvSpPr>
          <a:spLocks/>
        </xdr:cNvSpPr>
      </xdr:nvSpPr>
      <xdr:spPr>
        <a:xfrm>
          <a:off x="685800" y="2486025"/>
          <a:ext cx="3314700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8" name="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9" name="UN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8010525" y="10315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213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2" t="s">
        <v>95</v>
      </c>
      <c r="G5" s="459" t="s">
        <v>499</v>
      </c>
      <c r="H5" s="685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2">
        <v>1</v>
      </c>
      <c r="G7" s="538" t="s">
        <v>526</v>
      </c>
      <c r="H7" s="677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682" t="e">
        <f>"2."&amp;mergeValue(A8)</f>
        <v>#NAME?</v>
      </c>
      <c r="G8" s="538" t="s">
        <v>528</v>
      </c>
      <c r="H8" s="677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682" t="e">
        <f>"3."&amp;mergeValue(A9)</f>
        <v>#NAME?</v>
      </c>
      <c r="G9" s="538" t="s">
        <v>529</v>
      </c>
      <c r="H9" s="677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682" t="e">
        <f>"4."&amp;mergeValue(A10)</f>
        <v>#NAME?</v>
      </c>
      <c r="G10" s="538" t="s">
        <v>530</v>
      </c>
      <c r="H10" s="685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673"/>
      <c r="D11" s="673"/>
      <c r="F11" s="682" t="e">
        <f>"4."&amp;mergeValue(A11)&amp;"."&amp;mergeValue(B11)</f>
        <v>#NAME?</v>
      </c>
      <c r="G11" s="448" t="s">
        <v>630</v>
      </c>
      <c r="H11" s="677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673"/>
      <c r="F12" s="682" t="e">
        <f>"4."&amp;mergeValue(A12)&amp;"."&amp;mergeValue(B12)&amp;"."&amp;mergeValue(C12)</f>
        <v>#NAME?</v>
      </c>
      <c r="G12" s="463" t="s">
        <v>531</v>
      </c>
      <c r="H12" s="677" t="str">
        <f>IF(Территории!H13="","",""&amp;Территории!H13&amp;"")</f>
        <v>Семилукский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673">
        <v>1</v>
      </c>
      <c r="F13" s="682" t="e">
        <f>"4."&amp;mergeValue(A13)&amp;"."&amp;mergeValue(B13)&amp;"."&amp;mergeValue(C13)&amp;"."&amp;mergeValue(D13)</f>
        <v>#NAME?</v>
      </c>
      <c r="G13" s="541" t="s">
        <v>532</v>
      </c>
      <c r="H13" s="677" t="str">
        <f>IF(Территории!R14="","",""&amp;Территории!R14&amp;"")</f>
        <v>Городское поселение - город Семилуки (20649101)</v>
      </c>
      <c r="I13" s="67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631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EAEBEE"/>
  </sheetPr>
  <dimension ref="A1:AF34"/>
  <sheetViews>
    <sheetView showGridLines="0" zoomScalePageLayoutView="0" workbookViewId="0" topLeftCell="F26">
      <selection activeCell="K36" sqref="K36"/>
    </sheetView>
  </sheetViews>
  <sheetFormatPr defaultColWidth="10.57421875" defaultRowHeight="11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1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15625" style="34" customWidth="1"/>
    <col min="13" max="13" width="10.57421875" style="34" customWidth="1"/>
    <col min="14" max="15" width="10.57421875" style="315" customWidth="1"/>
    <col min="16" max="16384" width="10.57421875" style="34" customWidth="1"/>
  </cols>
  <sheetData>
    <row r="1" spans="19:32" ht="14.25" hidden="1">
      <c r="S1" s="482"/>
      <c r="AF1" s="535"/>
    </row>
    <row r="2" ht="14.25" hidden="1"/>
    <row r="3" ht="14.25" hidden="1"/>
    <row r="4" spans="3:1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3:12" ht="25.5" customHeight="1">
      <c r="C5" s="86"/>
      <c r="D5" s="773" t="s">
        <v>641</v>
      </c>
      <c r="E5" s="773"/>
      <c r="F5" s="773"/>
      <c r="G5" s="773"/>
      <c r="H5" s="773"/>
      <c r="I5" s="773"/>
      <c r="J5" s="773"/>
      <c r="K5" s="773"/>
      <c r="L5" s="458"/>
    </row>
    <row r="6" spans="3:1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3:13" ht="18.75">
      <c r="C7" s="86"/>
      <c r="D7" s="35"/>
      <c r="E7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F7" s="789" t="str">
        <f>IF(datePr_ch="",IF(datePr="","",datePr),datePr_ch)</f>
        <v>09.06.2020</v>
      </c>
      <c r="G7" s="789"/>
      <c r="H7" s="789"/>
      <c r="I7" s="789"/>
      <c r="J7" s="789"/>
      <c r="K7" s="789"/>
      <c r="L7" s="665"/>
      <c r="M7" s="286"/>
    </row>
    <row r="8" spans="3:13" ht="18.75">
      <c r="C8" s="86"/>
      <c r="D8" s="35"/>
      <c r="E8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F8" s="789" t="str">
        <f>IF(numberPr_ch="",IF(numberPr="","",numberPr),numberPr_ch)</f>
        <v>437</v>
      </c>
      <c r="G8" s="789"/>
      <c r="H8" s="789"/>
      <c r="I8" s="789"/>
      <c r="J8" s="789"/>
      <c r="K8" s="789"/>
      <c r="L8" s="665"/>
      <c r="M8" s="286"/>
    </row>
    <row r="9" spans="3:12" ht="14.25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3:12" ht="21" customHeight="1">
      <c r="C10" s="86"/>
      <c r="D10" s="771" t="s">
        <v>496</v>
      </c>
      <c r="E10" s="771"/>
      <c r="F10" s="771"/>
      <c r="G10" s="771"/>
      <c r="H10" s="771"/>
      <c r="I10" s="771"/>
      <c r="J10" s="771"/>
      <c r="K10" s="771"/>
      <c r="L10" s="772" t="s">
        <v>497</v>
      </c>
    </row>
    <row r="11" spans="3:12" ht="21" customHeight="1">
      <c r="C11" s="86"/>
      <c r="D11" s="784" t="s">
        <v>95</v>
      </c>
      <c r="E11" s="786" t="s">
        <v>299</v>
      </c>
      <c r="F11" s="786" t="s">
        <v>23</v>
      </c>
      <c r="G11" s="790" t="s">
        <v>642</v>
      </c>
      <c r="H11" s="791"/>
      <c r="I11" s="792"/>
      <c r="J11" s="786" t="s">
        <v>491</v>
      </c>
      <c r="K11" s="786" t="s">
        <v>498</v>
      </c>
      <c r="L11" s="772"/>
    </row>
    <row r="12" spans="3:12" ht="21" customHeight="1">
      <c r="C12" s="86"/>
      <c r="D12" s="785"/>
      <c r="E12" s="787"/>
      <c r="F12" s="787"/>
      <c r="G12" s="796" t="s">
        <v>643</v>
      </c>
      <c r="H12" s="797"/>
      <c r="I12" s="115" t="s">
        <v>644</v>
      </c>
      <c r="J12" s="787"/>
      <c r="K12" s="787"/>
      <c r="L12" s="772"/>
    </row>
    <row r="13" spans="3:12" ht="12" customHeight="1">
      <c r="C13" s="86"/>
      <c r="D13" s="41" t="s">
        <v>96</v>
      </c>
      <c r="E13" s="41" t="s">
        <v>52</v>
      </c>
      <c r="F13" s="41" t="s">
        <v>53</v>
      </c>
      <c r="G13" s="798" t="s">
        <v>54</v>
      </c>
      <c r="H13" s="798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13" ht="14.25" customHeight="1">
      <c r="A14" s="410"/>
      <c r="C14" s="86"/>
      <c r="D14" s="610">
        <v>1</v>
      </c>
      <c r="E14" s="781" t="s">
        <v>645</v>
      </c>
      <c r="F14" s="783"/>
      <c r="G14" s="783"/>
      <c r="H14" s="783"/>
      <c r="I14" s="783"/>
      <c r="J14" s="783"/>
      <c r="K14" s="783"/>
      <c r="L14" s="184"/>
      <c r="M14" s="612"/>
    </row>
    <row r="15" spans="1:13" ht="56.25">
      <c r="A15" s="410"/>
      <c r="C15" s="86"/>
      <c r="D15" s="610" t="s">
        <v>297</v>
      </c>
      <c r="E15" s="417" t="s">
        <v>500</v>
      </c>
      <c r="F15" s="417" t="s">
        <v>500</v>
      </c>
      <c r="G15" s="799" t="s">
        <v>500</v>
      </c>
      <c r="H15" s="800"/>
      <c r="I15" s="417" t="s">
        <v>500</v>
      </c>
      <c r="J15" s="653" t="s">
        <v>1720</v>
      </c>
      <c r="K15" s="697" t="s">
        <v>2232</v>
      </c>
      <c r="L15" s="284" t="s">
        <v>646</v>
      </c>
      <c r="M15" s="612"/>
    </row>
    <row r="16" spans="1:13" ht="18.75">
      <c r="A16" s="410"/>
      <c r="B16" s="248">
        <v>3</v>
      </c>
      <c r="C16" s="86"/>
      <c r="D16" s="614">
        <v>2</v>
      </c>
      <c r="E16" s="793" t="s">
        <v>647</v>
      </c>
      <c r="F16" s="794"/>
      <c r="G16" s="794"/>
      <c r="H16" s="795"/>
      <c r="I16" s="795"/>
      <c r="J16" s="795" t="s">
        <v>500</v>
      </c>
      <c r="K16" s="795"/>
      <c r="L16" s="607"/>
      <c r="M16" s="612"/>
    </row>
    <row r="17" spans="1:13" ht="90" customHeight="1">
      <c r="A17" s="410"/>
      <c r="C17" s="777"/>
      <c r="D17" s="788" t="s">
        <v>648</v>
      </c>
      <c r="E17" s="778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17" s="782" t="str">
        <f>IF('Перечень тарифов'!J21="","наименование отсутствует",""&amp;'Перечень тарифов'!J21&amp;"")</f>
        <v>Тариф на холодную воду питьевую</v>
      </c>
      <c r="G17" s="417"/>
      <c r="H17" s="664" t="s">
        <v>1640</v>
      </c>
      <c r="I17" s="662" t="s">
        <v>1641</v>
      </c>
      <c r="J17" s="653" t="s">
        <v>251</v>
      </c>
      <c r="K17" s="417" t="s">
        <v>500</v>
      </c>
      <c r="L17" s="774" t="s">
        <v>649</v>
      </c>
      <c r="M17" s="612"/>
    </row>
    <row r="18" spans="1:13" ht="18.75">
      <c r="A18" s="410"/>
      <c r="C18" s="777"/>
      <c r="D18" s="788"/>
      <c r="E18" s="778"/>
      <c r="F18" s="782"/>
      <c r="G18" s="615"/>
      <c r="H18" s="609" t="s">
        <v>278</v>
      </c>
      <c r="I18" s="421"/>
      <c r="J18" s="421"/>
      <c r="K18" s="419"/>
      <c r="L18" s="776"/>
      <c r="M18" s="612"/>
    </row>
    <row r="19" spans="1:13" ht="18.75">
      <c r="A19" s="410"/>
      <c r="B19" s="248">
        <v>3</v>
      </c>
      <c r="C19" s="86"/>
      <c r="D19" s="249" t="s">
        <v>53</v>
      </c>
      <c r="E19" s="781" t="s">
        <v>650</v>
      </c>
      <c r="F19" s="781"/>
      <c r="G19" s="781"/>
      <c r="H19" s="781"/>
      <c r="I19" s="781"/>
      <c r="J19" s="781"/>
      <c r="K19" s="781"/>
      <c r="L19" s="536"/>
      <c r="M19" s="612"/>
    </row>
    <row r="20" spans="1:13" ht="33.75">
      <c r="A20" s="410"/>
      <c r="C20" s="86"/>
      <c r="D20" s="610" t="s">
        <v>492</v>
      </c>
      <c r="E20" s="417" t="s">
        <v>500</v>
      </c>
      <c r="F20" s="417" t="s">
        <v>500</v>
      </c>
      <c r="G20" s="799" t="s">
        <v>500</v>
      </c>
      <c r="H20" s="800"/>
      <c r="I20" s="417" t="s">
        <v>500</v>
      </c>
      <c r="J20" s="417" t="s">
        <v>500</v>
      </c>
      <c r="K20" s="695" t="s">
        <v>2232</v>
      </c>
      <c r="L20" s="284" t="s">
        <v>651</v>
      </c>
      <c r="M20" s="612"/>
    </row>
    <row r="21" spans="1:13" ht="18.75">
      <c r="A21" s="410"/>
      <c r="B21" s="248">
        <v>3</v>
      </c>
      <c r="C21" s="86"/>
      <c r="D21" s="249" t="s">
        <v>54</v>
      </c>
      <c r="E21" s="781" t="s">
        <v>652</v>
      </c>
      <c r="F21" s="781"/>
      <c r="G21" s="781"/>
      <c r="H21" s="781"/>
      <c r="I21" s="781"/>
      <c r="J21" s="781"/>
      <c r="K21" s="781"/>
      <c r="L21" s="536"/>
      <c r="M21" s="612"/>
    </row>
    <row r="22" spans="1:13" ht="67.5" customHeight="1">
      <c r="A22" s="410"/>
      <c r="C22" s="777"/>
      <c r="D22" s="788" t="s">
        <v>493</v>
      </c>
      <c r="E22" s="778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2" s="782" t="str">
        <f>IF('Перечень тарифов'!J21="","наименование отсутствует",""&amp;'Перечень тарифов'!J21&amp;"")</f>
        <v>Тариф на холодную воду питьевую</v>
      </c>
      <c r="G22" s="417"/>
      <c r="H22" s="662" t="s">
        <v>1640</v>
      </c>
      <c r="I22" s="662" t="s">
        <v>1641</v>
      </c>
      <c r="J22" s="667">
        <v>67627.79</v>
      </c>
      <c r="K22" s="417" t="s">
        <v>500</v>
      </c>
      <c r="L22" s="774" t="s">
        <v>653</v>
      </c>
      <c r="M22" s="612"/>
    </row>
    <row r="23" spans="1:13" ht="18.75">
      <c r="A23" s="410"/>
      <c r="C23" s="777"/>
      <c r="D23" s="788"/>
      <c r="E23" s="778"/>
      <c r="F23" s="782"/>
      <c r="G23" s="615"/>
      <c r="H23" s="609" t="s">
        <v>278</v>
      </c>
      <c r="I23" s="418"/>
      <c r="J23" s="418"/>
      <c r="K23" s="419"/>
      <c r="L23" s="776"/>
      <c r="M23" s="612"/>
    </row>
    <row r="24" spans="1:13" ht="18.75">
      <c r="A24" s="410"/>
      <c r="C24" s="86"/>
      <c r="D24" s="249" t="s">
        <v>71</v>
      </c>
      <c r="E24" s="781" t="s">
        <v>654</v>
      </c>
      <c r="F24" s="781"/>
      <c r="G24" s="781"/>
      <c r="H24" s="781"/>
      <c r="I24" s="781"/>
      <c r="J24" s="781"/>
      <c r="K24" s="781"/>
      <c r="L24" s="536"/>
      <c r="M24" s="612"/>
    </row>
    <row r="25" spans="1:13" ht="78.75" customHeight="1">
      <c r="A25" s="410"/>
      <c r="C25" s="777"/>
      <c r="D25" s="779" t="s">
        <v>494</v>
      </c>
      <c r="E25" s="778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5" s="782" t="str">
        <f>IF('Перечень тарифов'!J21="","наименование отсутствует",""&amp;'Перечень тарифов'!J21&amp;"")</f>
        <v>Тариф на холодную воду питьевую</v>
      </c>
      <c r="G25" s="417"/>
      <c r="H25" s="664" t="s">
        <v>1640</v>
      </c>
      <c r="I25" s="662" t="s">
        <v>1641</v>
      </c>
      <c r="J25" s="667">
        <v>1668.783</v>
      </c>
      <c r="K25" s="417" t="s">
        <v>500</v>
      </c>
      <c r="L25" s="774" t="s">
        <v>655</v>
      </c>
      <c r="M25" s="612"/>
    </row>
    <row r="26" spans="1:13" ht="18.75">
      <c r="A26" s="410"/>
      <c r="C26" s="777"/>
      <c r="D26" s="780"/>
      <c r="E26" s="778"/>
      <c r="F26" s="782"/>
      <c r="G26" s="615"/>
      <c r="H26" s="609" t="s">
        <v>278</v>
      </c>
      <c r="I26" s="418"/>
      <c r="J26" s="418"/>
      <c r="K26" s="419"/>
      <c r="L26" s="776"/>
      <c r="M26" s="612"/>
    </row>
    <row r="27" spans="1:13" ht="25.5" customHeight="1">
      <c r="A27" s="410"/>
      <c r="C27" s="86"/>
      <c r="D27" s="249" t="s">
        <v>72</v>
      </c>
      <c r="E27" s="781" t="s">
        <v>656</v>
      </c>
      <c r="F27" s="781"/>
      <c r="G27" s="781"/>
      <c r="H27" s="781"/>
      <c r="I27" s="781"/>
      <c r="J27" s="781"/>
      <c r="K27" s="781"/>
      <c r="L27" s="536"/>
      <c r="M27" s="612"/>
    </row>
    <row r="28" spans="1:15" ht="112.5" customHeight="1">
      <c r="A28" s="410"/>
      <c r="C28" s="777"/>
      <c r="D28" s="779" t="s">
        <v>495</v>
      </c>
      <c r="E28" s="778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8" s="782" t="str">
        <f>IF('Перечень тарифов'!J21="","наименование отсутствует",""&amp;'Перечень тарифов'!J21&amp;"")</f>
        <v>Тариф на холодную воду питьевую</v>
      </c>
      <c r="G28" s="417"/>
      <c r="H28" s="664" t="s">
        <v>1640</v>
      </c>
      <c r="I28" s="662" t="s">
        <v>1641</v>
      </c>
      <c r="J28" s="667">
        <v>0</v>
      </c>
      <c r="K28" s="417" t="s">
        <v>500</v>
      </c>
      <c r="L28" s="774" t="s">
        <v>657</v>
      </c>
      <c r="M28" s="612"/>
      <c r="O28" s="315" t="s">
        <v>613</v>
      </c>
    </row>
    <row r="29" spans="1:13" ht="18.75">
      <c r="A29" s="410"/>
      <c r="C29" s="777"/>
      <c r="D29" s="780"/>
      <c r="E29" s="778"/>
      <c r="F29" s="782"/>
      <c r="G29" s="615"/>
      <c r="H29" s="609" t="s">
        <v>278</v>
      </c>
      <c r="I29" s="418"/>
      <c r="J29" s="418"/>
      <c r="K29" s="419"/>
      <c r="L29" s="776"/>
      <c r="M29" s="612"/>
    </row>
    <row r="30" spans="1:13" ht="25.5" customHeight="1">
      <c r="A30" s="410"/>
      <c r="B30" s="248">
        <v>3</v>
      </c>
      <c r="C30" s="86"/>
      <c r="D30" s="249" t="s">
        <v>186</v>
      </c>
      <c r="E30" s="781" t="s">
        <v>658</v>
      </c>
      <c r="F30" s="781"/>
      <c r="G30" s="781"/>
      <c r="H30" s="781"/>
      <c r="I30" s="781"/>
      <c r="J30" s="781"/>
      <c r="K30" s="781"/>
      <c r="L30" s="536"/>
      <c r="M30" s="612"/>
    </row>
    <row r="31" spans="1:13" ht="112.5" customHeight="1">
      <c r="A31" s="410"/>
      <c r="C31" s="777"/>
      <c r="D31" s="779" t="s">
        <v>659</v>
      </c>
      <c r="E31" s="778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31" s="782" t="str">
        <f>IF('Перечень тарифов'!J21="","наименование отсутствует",""&amp;'Перечень тарифов'!J21&amp;"")</f>
        <v>Тариф на холодную воду питьевую</v>
      </c>
      <c r="G31" s="417"/>
      <c r="H31" s="664" t="s">
        <v>1640</v>
      </c>
      <c r="I31" s="662" t="s">
        <v>1641</v>
      </c>
      <c r="J31" s="667">
        <v>0</v>
      </c>
      <c r="K31" s="417" t="s">
        <v>500</v>
      </c>
      <c r="L31" s="774" t="s">
        <v>660</v>
      </c>
      <c r="M31" s="612"/>
    </row>
    <row r="32" spans="1:13" ht="18.75">
      <c r="A32" s="410"/>
      <c r="C32" s="777"/>
      <c r="D32" s="780"/>
      <c r="E32" s="778"/>
      <c r="F32" s="782"/>
      <c r="G32" s="615"/>
      <c r="H32" s="609" t="s">
        <v>278</v>
      </c>
      <c r="I32" s="418"/>
      <c r="J32" s="418"/>
      <c r="K32" s="419"/>
      <c r="L32" s="776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4:12" ht="24.75" customHeight="1">
      <c r="D34" s="420">
        <v>1</v>
      </c>
      <c r="E34" s="765" t="s">
        <v>694</v>
      </c>
      <c r="F34" s="765"/>
      <c r="G34" s="765"/>
      <c r="H34" s="765"/>
      <c r="I34" s="765"/>
      <c r="J34" s="765"/>
      <c r="K34" s="765"/>
      <c r="L34" s="765"/>
    </row>
  </sheetData>
  <sheetProtection sheet="1" objects="1" scenarios="1" formatColumns="0" formatRows="0"/>
  <mergeCells count="48"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-999999999999999000000000</formula1>
      <formula2>9.99999999999999E+23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dc1cc3ff-9cc4-45d6-a707-7757b14c5d64"/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dc1cc3ff-9cc4-45d6-a707-7757b14c5d6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6.0039062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96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4"/>
      <c r="D11" s="464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4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4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8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4"/>
      <c r="F14" s="460"/>
      <c r="G14" s="162" t="s">
        <v>4</v>
      </c>
      <c r="H14" s="465"/>
      <c r="I14" s="801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631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ht="14.25" hidden="1"/>
    <row r="2" ht="14.25" hidden="1"/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2" ht="24.75" customHeight="1">
      <c r="J5" s="86"/>
      <c r="K5" s="86"/>
      <c r="L5" s="766" t="s">
        <v>663</v>
      </c>
      <c r="M5" s="767"/>
      <c r="N5" s="767"/>
      <c r="O5" s="767"/>
      <c r="P5" s="767"/>
      <c r="Q5" s="767"/>
      <c r="R5" s="767"/>
      <c r="S5" s="767"/>
      <c r="T5" s="767"/>
      <c r="U5" s="768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12:23" s="452" customFormat="1" ht="5.25" hidden="1">
      <c r="L7" s="617"/>
      <c r="M7" s="618"/>
      <c r="O7" s="812"/>
      <c r="P7" s="812"/>
      <c r="Q7" s="812"/>
      <c r="R7" s="812"/>
      <c r="S7" s="812"/>
      <c r="T7" s="812"/>
      <c r="U7" s="812"/>
      <c r="V7" s="812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652"/>
      <c r="O8" s="789" t="str">
        <f>IF(datePr_ch="",IF(datePr="","",datePr),datePr_ch)</f>
        <v>09.06.2020</v>
      </c>
      <c r="P8" s="789"/>
      <c r="Q8" s="789"/>
      <c r="R8" s="789"/>
      <c r="S8" s="789"/>
      <c r="T8" s="789"/>
      <c r="U8" s="789"/>
      <c r="V8" s="789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652"/>
      <c r="O9" s="789" t="str">
        <f>IF(numberPr_ch="",IF(numberPr="","",numberPr),numberPr_ch)</f>
        <v>437</v>
      </c>
      <c r="P9" s="789"/>
      <c r="Q9" s="789"/>
      <c r="R9" s="789"/>
      <c r="S9" s="789"/>
      <c r="T9" s="789"/>
      <c r="U9" s="789"/>
      <c r="V9" s="789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7"/>
      <c r="M10" s="618"/>
      <c r="O10" s="812"/>
      <c r="P10" s="812"/>
      <c r="Q10" s="812"/>
      <c r="R10" s="812"/>
      <c r="S10" s="812"/>
      <c r="T10" s="812"/>
      <c r="U10" s="812"/>
      <c r="V10" s="812"/>
      <c r="W10" s="339"/>
    </row>
    <row r="11" spans="7:34" s="253" customFormat="1" ht="3" customHeight="1" hidden="1">
      <c r="G11" s="252"/>
      <c r="H11" s="252"/>
      <c r="L11" s="744"/>
      <c r="M11" s="74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802"/>
      <c r="P12" s="802"/>
      <c r="Q12" s="802"/>
      <c r="R12" s="802"/>
      <c r="S12" s="802"/>
      <c r="T12" s="802"/>
      <c r="U12" s="80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732" t="s">
        <v>496</v>
      </c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 t="s">
        <v>497</v>
      </c>
    </row>
    <row r="14" spans="10:23" ht="15" customHeight="1">
      <c r="J14" s="86"/>
      <c r="K14" s="86"/>
      <c r="L14" s="732" t="s">
        <v>95</v>
      </c>
      <c r="M14" s="732" t="s">
        <v>423</v>
      </c>
      <c r="N14" s="732"/>
      <c r="O14" s="817" t="s">
        <v>501</v>
      </c>
      <c r="P14" s="817"/>
      <c r="Q14" s="817"/>
      <c r="R14" s="817"/>
      <c r="S14" s="817"/>
      <c r="T14" s="817"/>
      <c r="U14" s="732" t="s">
        <v>341</v>
      </c>
      <c r="V14" s="816" t="s">
        <v>278</v>
      </c>
      <c r="W14" s="732"/>
    </row>
    <row r="15" spans="10:23" ht="14.25" customHeight="1">
      <c r="J15" s="86"/>
      <c r="K15" s="86"/>
      <c r="L15" s="732"/>
      <c r="M15" s="732"/>
      <c r="N15" s="732"/>
      <c r="O15" s="250" t="s">
        <v>502</v>
      </c>
      <c r="P15" s="803" t="s">
        <v>274</v>
      </c>
      <c r="Q15" s="803"/>
      <c r="R15" s="741" t="s">
        <v>503</v>
      </c>
      <c r="S15" s="741"/>
      <c r="T15" s="741"/>
      <c r="U15" s="732"/>
      <c r="V15" s="816"/>
      <c r="W15" s="732"/>
    </row>
    <row r="16" spans="10:23" ht="33.75" customHeight="1">
      <c r="J16" s="86"/>
      <c r="K16" s="86"/>
      <c r="L16" s="732"/>
      <c r="M16" s="732"/>
      <c r="N16" s="732"/>
      <c r="O16" s="422" t="s">
        <v>504</v>
      </c>
      <c r="P16" s="423" t="s">
        <v>505</v>
      </c>
      <c r="Q16" s="423" t="s">
        <v>403</v>
      </c>
      <c r="R16" s="424" t="s">
        <v>277</v>
      </c>
      <c r="S16" s="810" t="s">
        <v>276</v>
      </c>
      <c r="T16" s="810"/>
      <c r="U16" s="732"/>
      <c r="V16" s="816"/>
      <c r="W16" s="732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1">
        <f ca="1">OFFSET(S17,0,-1)+1</f>
        <v>7</v>
      </c>
      <c r="T17" s="811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809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55"/>
      <c r="P18" s="755"/>
      <c r="Q18" s="755"/>
      <c r="R18" s="755"/>
      <c r="S18" s="755"/>
      <c r="T18" s="755"/>
      <c r="U18" s="755"/>
      <c r="V18" s="755"/>
      <c r="W18" s="584" t="s">
        <v>665</v>
      </c>
    </row>
    <row r="19" spans="1:23" ht="22.5">
      <c r="A19" s="809"/>
      <c r="B19" s="809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804"/>
      <c r="P19" s="804"/>
      <c r="Q19" s="804"/>
      <c r="R19" s="804"/>
      <c r="S19" s="804"/>
      <c r="T19" s="804"/>
      <c r="U19" s="804"/>
      <c r="V19" s="804"/>
      <c r="W19" s="284" t="s">
        <v>511</v>
      </c>
    </row>
    <row r="20" spans="1:27" ht="45">
      <c r="A20" s="809"/>
      <c r="B20" s="809"/>
      <c r="C20" s="809">
        <v>1</v>
      </c>
      <c r="D20" s="338"/>
      <c r="E20" s="340"/>
      <c r="F20" s="340"/>
      <c r="G20" s="340"/>
      <c r="H20" s="340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804"/>
      <c r="P20" s="804"/>
      <c r="Q20" s="804"/>
      <c r="R20" s="804"/>
      <c r="S20" s="804"/>
      <c r="T20" s="804"/>
      <c r="U20" s="804"/>
      <c r="V20" s="804"/>
      <c r="W20" s="284" t="s">
        <v>633</v>
      </c>
      <c r="AA20" s="315"/>
    </row>
    <row r="21" spans="1:27" ht="33.75">
      <c r="A21" s="809"/>
      <c r="B21" s="809"/>
      <c r="C21" s="809"/>
      <c r="D21" s="809">
        <v>1</v>
      </c>
      <c r="E21" s="340"/>
      <c r="F21" s="340"/>
      <c r="G21" s="340"/>
      <c r="H21" s="340"/>
      <c r="I21" s="802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819"/>
      <c r="P21" s="819"/>
      <c r="Q21" s="819"/>
      <c r="R21" s="819"/>
      <c r="S21" s="819"/>
      <c r="T21" s="819"/>
      <c r="U21" s="819"/>
      <c r="V21" s="819"/>
      <c r="W21" s="284" t="s">
        <v>634</v>
      </c>
      <c r="AA21" s="315"/>
    </row>
    <row r="22" spans="1:27" ht="33.75">
      <c r="A22" s="809"/>
      <c r="B22" s="809"/>
      <c r="C22" s="809"/>
      <c r="D22" s="809"/>
      <c r="E22" s="809">
        <v>1</v>
      </c>
      <c r="F22" s="340"/>
      <c r="G22" s="340"/>
      <c r="H22" s="340"/>
      <c r="I22" s="802"/>
      <c r="J22" s="802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818"/>
      <c r="P22" s="818"/>
      <c r="Q22" s="818"/>
      <c r="R22" s="818"/>
      <c r="S22" s="818"/>
      <c r="T22" s="818"/>
      <c r="U22" s="818"/>
      <c r="V22" s="818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809"/>
      <c r="B23" s="809"/>
      <c r="C23" s="809"/>
      <c r="D23" s="809"/>
      <c r="E23" s="809"/>
      <c r="F23" s="338">
        <v>1</v>
      </c>
      <c r="G23" s="338"/>
      <c r="H23" s="338"/>
      <c r="I23" s="802"/>
      <c r="J23" s="802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649"/>
      <c r="N23" s="806"/>
      <c r="O23" s="191"/>
      <c r="P23" s="191"/>
      <c r="Q23" s="191"/>
      <c r="R23" s="807"/>
      <c r="S23" s="805" t="s">
        <v>87</v>
      </c>
      <c r="T23" s="807"/>
      <c r="U23" s="805" t="s">
        <v>88</v>
      </c>
      <c r="V23" s="280"/>
      <c r="W23" s="813" t="s">
        <v>666</v>
      </c>
      <c r="X23" s="583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809"/>
      <c r="B24" s="809"/>
      <c r="C24" s="809"/>
      <c r="D24" s="809"/>
      <c r="E24" s="809"/>
      <c r="F24" s="338"/>
      <c r="G24" s="338"/>
      <c r="H24" s="338"/>
      <c r="I24" s="802"/>
      <c r="J24" s="802"/>
      <c r="K24" s="342"/>
      <c r="L24" s="170"/>
      <c r="M24" s="204"/>
      <c r="N24" s="806"/>
      <c r="O24" s="297"/>
      <c r="P24" s="294"/>
      <c r="Q24" s="295" t="str">
        <f>R23&amp;"-"&amp;T23</f>
        <v>-</v>
      </c>
      <c r="R24" s="807"/>
      <c r="S24" s="805"/>
      <c r="T24" s="808"/>
      <c r="U24" s="805"/>
      <c r="V24" s="280"/>
      <c r="W24" s="814"/>
      <c r="AA24" s="315"/>
    </row>
    <row r="25" spans="1:28" ht="15" customHeight="1">
      <c r="A25" s="809"/>
      <c r="B25" s="809"/>
      <c r="C25" s="809"/>
      <c r="D25" s="809"/>
      <c r="E25" s="809"/>
      <c r="F25" s="338"/>
      <c r="G25" s="338"/>
      <c r="H25" s="338"/>
      <c r="I25" s="802"/>
      <c r="J25" s="80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5"/>
      <c r="X25" s="305"/>
      <c r="Y25" s="305"/>
      <c r="Z25" s="305"/>
      <c r="AA25" s="315"/>
      <c r="AB25" s="305"/>
    </row>
    <row r="26" spans="1:34" ht="15" customHeight="1">
      <c r="A26" s="809"/>
      <c r="B26" s="809"/>
      <c r="C26" s="809"/>
      <c r="D26" s="809"/>
      <c r="E26" s="338"/>
      <c r="F26" s="340"/>
      <c r="G26" s="340"/>
      <c r="H26" s="340"/>
      <c r="I26" s="80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5" customHeight="1">
      <c r="A27" s="809"/>
      <c r="B27" s="809"/>
      <c r="C27" s="809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5" customHeight="1">
      <c r="A28" s="809"/>
      <c r="B28" s="809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5" customHeight="1">
      <c r="A29" s="809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6">
        <v>1</v>
      </c>
      <c r="M32" s="765" t="s">
        <v>695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52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8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1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631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hidden="1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spans="17:18" ht="14.25" hidden="1">
      <c r="Q1" s="293"/>
      <c r="R1" s="293"/>
    </row>
    <row r="2" ht="14.25" hidden="1">
      <c r="U2" s="293"/>
    </row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1" ht="24.75" customHeight="1">
      <c r="J5" s="86"/>
      <c r="K5" s="86"/>
      <c r="L5" s="766" t="s">
        <v>663</v>
      </c>
      <c r="M5" s="767"/>
      <c r="N5" s="767"/>
      <c r="O5" s="767"/>
      <c r="P5" s="767"/>
      <c r="Q5" s="767"/>
      <c r="R5" s="767"/>
      <c r="S5" s="767"/>
      <c r="T5" s="767"/>
      <c r="U5" s="768"/>
    </row>
    <row r="6" spans="10:2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12:23" s="452" customFormat="1" ht="5.25" hidden="1">
      <c r="L7" s="617"/>
      <c r="M7" s="618"/>
      <c r="O7" s="812"/>
      <c r="P7" s="812"/>
      <c r="Q7" s="812"/>
      <c r="R7" s="812"/>
      <c r="S7" s="812"/>
      <c r="T7" s="812"/>
      <c r="U7" s="812"/>
      <c r="V7" s="812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652"/>
      <c r="O8" s="789" t="str">
        <f>IF(datePr_ch="",IF(datePr="","",datePr),datePr_ch)</f>
        <v>09.06.2020</v>
      </c>
      <c r="P8" s="789"/>
      <c r="Q8" s="789"/>
      <c r="R8" s="789"/>
      <c r="S8" s="789"/>
      <c r="T8" s="789"/>
      <c r="U8" s="789"/>
      <c r="V8" s="789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652"/>
      <c r="O9" s="789" t="str">
        <f>IF(numberPr_ch="",IF(numberPr="","",numberPr),numberPr_ch)</f>
        <v>437</v>
      </c>
      <c r="P9" s="789"/>
      <c r="Q9" s="789"/>
      <c r="R9" s="789"/>
      <c r="S9" s="789"/>
      <c r="T9" s="789"/>
      <c r="U9" s="789"/>
      <c r="V9" s="789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7"/>
      <c r="M10" s="618"/>
      <c r="O10" s="812"/>
      <c r="P10" s="812"/>
      <c r="Q10" s="812"/>
      <c r="R10" s="812"/>
      <c r="S10" s="812"/>
      <c r="T10" s="812"/>
      <c r="U10" s="812"/>
      <c r="V10" s="812"/>
      <c r="W10" s="339"/>
    </row>
    <row r="11" spans="7:34" s="253" customFormat="1" ht="15.75" customHeight="1" hidden="1">
      <c r="G11" s="252"/>
      <c r="H11" s="252"/>
      <c r="L11" s="744"/>
      <c r="M11" s="74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802"/>
      <c r="P12" s="802"/>
      <c r="Q12" s="802"/>
      <c r="R12" s="802"/>
      <c r="S12" s="802"/>
      <c r="T12" s="802"/>
      <c r="U12" s="80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732" t="s">
        <v>496</v>
      </c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 t="s">
        <v>497</v>
      </c>
    </row>
    <row r="14" spans="10:23" ht="15" customHeight="1">
      <c r="J14" s="86"/>
      <c r="K14" s="86"/>
      <c r="L14" s="732" t="s">
        <v>95</v>
      </c>
      <c r="M14" s="732" t="s">
        <v>423</v>
      </c>
      <c r="N14" s="732"/>
      <c r="O14" s="817" t="s">
        <v>501</v>
      </c>
      <c r="P14" s="817"/>
      <c r="Q14" s="817"/>
      <c r="R14" s="817"/>
      <c r="S14" s="817"/>
      <c r="T14" s="817"/>
      <c r="U14" s="732" t="s">
        <v>341</v>
      </c>
      <c r="V14" s="816" t="s">
        <v>278</v>
      </c>
      <c r="W14" s="732"/>
    </row>
    <row r="15" spans="10:23" ht="14.25" customHeight="1">
      <c r="J15" s="86"/>
      <c r="K15" s="86"/>
      <c r="L15" s="732"/>
      <c r="M15" s="732"/>
      <c r="N15" s="732"/>
      <c r="O15" s="250" t="s">
        <v>502</v>
      </c>
      <c r="P15" s="803" t="s">
        <v>274</v>
      </c>
      <c r="Q15" s="803"/>
      <c r="R15" s="741" t="s">
        <v>503</v>
      </c>
      <c r="S15" s="741"/>
      <c r="T15" s="741"/>
      <c r="U15" s="732"/>
      <c r="V15" s="816"/>
      <c r="W15" s="732"/>
    </row>
    <row r="16" spans="10:23" ht="33.75" customHeight="1">
      <c r="J16" s="86"/>
      <c r="K16" s="86"/>
      <c r="L16" s="732"/>
      <c r="M16" s="732"/>
      <c r="N16" s="732"/>
      <c r="O16" s="422" t="s">
        <v>504</v>
      </c>
      <c r="P16" s="423" t="s">
        <v>505</v>
      </c>
      <c r="Q16" s="423" t="s">
        <v>403</v>
      </c>
      <c r="R16" s="424" t="s">
        <v>277</v>
      </c>
      <c r="S16" s="810" t="s">
        <v>276</v>
      </c>
      <c r="T16" s="810"/>
      <c r="U16" s="732"/>
      <c r="V16" s="816"/>
      <c r="W16" s="732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1">
        <f ca="1">OFFSET(S17,0,-1)+1</f>
        <v>7</v>
      </c>
      <c r="T17" s="811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809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55"/>
      <c r="P18" s="755"/>
      <c r="Q18" s="755"/>
      <c r="R18" s="755"/>
      <c r="S18" s="755"/>
      <c r="T18" s="755"/>
      <c r="U18" s="755"/>
      <c r="V18" s="755"/>
      <c r="W18" s="584" t="s">
        <v>665</v>
      </c>
    </row>
    <row r="19" spans="1:23" ht="22.5">
      <c r="A19" s="809"/>
      <c r="B19" s="809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804"/>
      <c r="P19" s="804"/>
      <c r="Q19" s="804"/>
      <c r="R19" s="804"/>
      <c r="S19" s="804"/>
      <c r="T19" s="804"/>
      <c r="U19" s="804"/>
      <c r="V19" s="804"/>
      <c r="W19" s="284" t="s">
        <v>511</v>
      </c>
    </row>
    <row r="20" spans="1:27" ht="45">
      <c r="A20" s="809"/>
      <c r="B20" s="809"/>
      <c r="C20" s="809">
        <v>1</v>
      </c>
      <c r="D20" s="338"/>
      <c r="E20" s="408"/>
      <c r="F20" s="408"/>
      <c r="G20" s="408"/>
      <c r="H20" s="408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804"/>
      <c r="P20" s="804"/>
      <c r="Q20" s="804"/>
      <c r="R20" s="804"/>
      <c r="S20" s="804"/>
      <c r="T20" s="804"/>
      <c r="U20" s="804"/>
      <c r="V20" s="804"/>
      <c r="W20" s="284" t="s">
        <v>633</v>
      </c>
      <c r="AA20" s="315"/>
    </row>
    <row r="21" spans="1:27" ht="33.75">
      <c r="A21" s="809"/>
      <c r="B21" s="809"/>
      <c r="C21" s="809"/>
      <c r="D21" s="809">
        <v>1</v>
      </c>
      <c r="E21" s="408"/>
      <c r="F21" s="408"/>
      <c r="G21" s="408"/>
      <c r="H21" s="408"/>
      <c r="I21" s="802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819"/>
      <c r="P21" s="819"/>
      <c r="Q21" s="819"/>
      <c r="R21" s="819"/>
      <c r="S21" s="819"/>
      <c r="T21" s="819"/>
      <c r="U21" s="819"/>
      <c r="V21" s="819"/>
      <c r="W21" s="284" t="s">
        <v>634</v>
      </c>
      <c r="AA21" s="315"/>
    </row>
    <row r="22" spans="1:27" ht="33.75">
      <c r="A22" s="809"/>
      <c r="B22" s="809"/>
      <c r="C22" s="809"/>
      <c r="D22" s="809"/>
      <c r="E22" s="809">
        <v>1</v>
      </c>
      <c r="F22" s="408"/>
      <c r="G22" s="408"/>
      <c r="H22" s="408"/>
      <c r="I22" s="802"/>
      <c r="J22" s="802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818"/>
      <c r="P22" s="818"/>
      <c r="Q22" s="818"/>
      <c r="R22" s="818"/>
      <c r="S22" s="818"/>
      <c r="T22" s="818"/>
      <c r="U22" s="818"/>
      <c r="V22" s="818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809"/>
      <c r="B23" s="809"/>
      <c r="C23" s="809"/>
      <c r="D23" s="809"/>
      <c r="E23" s="809"/>
      <c r="F23" s="338">
        <v>1</v>
      </c>
      <c r="G23" s="338"/>
      <c r="H23" s="338"/>
      <c r="I23" s="802"/>
      <c r="J23" s="802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649"/>
      <c r="N23" s="806"/>
      <c r="O23" s="191"/>
      <c r="P23" s="191"/>
      <c r="Q23" s="191"/>
      <c r="R23" s="807"/>
      <c r="S23" s="805" t="s">
        <v>87</v>
      </c>
      <c r="T23" s="807"/>
      <c r="U23" s="805" t="s">
        <v>88</v>
      </c>
      <c r="V23" s="280"/>
      <c r="W23" s="813" t="s">
        <v>666</v>
      </c>
      <c r="X23" s="296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809"/>
      <c r="B24" s="809"/>
      <c r="C24" s="809"/>
      <c r="D24" s="809"/>
      <c r="E24" s="809"/>
      <c r="F24" s="338"/>
      <c r="G24" s="338"/>
      <c r="H24" s="338"/>
      <c r="I24" s="802"/>
      <c r="J24" s="802"/>
      <c r="K24" s="342"/>
      <c r="L24" s="170"/>
      <c r="M24" s="204"/>
      <c r="N24" s="806"/>
      <c r="O24" s="297"/>
      <c r="P24" s="294"/>
      <c r="Q24" s="295" t="str">
        <f>R23&amp;"-"&amp;T23</f>
        <v>-</v>
      </c>
      <c r="R24" s="807"/>
      <c r="S24" s="805"/>
      <c r="T24" s="808"/>
      <c r="U24" s="805"/>
      <c r="V24" s="280"/>
      <c r="W24" s="814"/>
      <c r="AA24" s="315"/>
    </row>
    <row r="25" spans="1:28" ht="15" customHeight="1">
      <c r="A25" s="809"/>
      <c r="B25" s="809"/>
      <c r="C25" s="809"/>
      <c r="D25" s="809"/>
      <c r="E25" s="809"/>
      <c r="F25" s="338"/>
      <c r="G25" s="338"/>
      <c r="H25" s="338"/>
      <c r="I25" s="802"/>
      <c r="J25" s="80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5"/>
      <c r="X25" s="305"/>
      <c r="Y25" s="305"/>
      <c r="Z25" s="305"/>
      <c r="AA25" s="315"/>
      <c r="AB25" s="305"/>
    </row>
    <row r="26" spans="1:34" ht="15" customHeight="1">
      <c r="A26" s="809"/>
      <c r="B26" s="809"/>
      <c r="C26" s="809"/>
      <c r="D26" s="809"/>
      <c r="E26" s="338"/>
      <c r="F26" s="408"/>
      <c r="G26" s="408"/>
      <c r="H26" s="408"/>
      <c r="I26" s="80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5" customHeight="1">
      <c r="A27" s="809"/>
      <c r="B27" s="809"/>
      <c r="C27" s="809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5" customHeight="1">
      <c r="A28" s="809"/>
      <c r="B28" s="809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5" customHeight="1">
      <c r="A29" s="809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6">
        <v>1</v>
      </c>
      <c r="M32" s="765" t="s">
        <v>695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53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8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1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631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hidden="1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spans="17:18" ht="14.25" hidden="1">
      <c r="Q1" s="293"/>
      <c r="R1" s="293"/>
    </row>
    <row r="2" ht="14.25" hidden="1">
      <c r="U2" s="293"/>
    </row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1" ht="24.75" customHeight="1">
      <c r="J5" s="86"/>
      <c r="K5" s="86"/>
      <c r="L5" s="766" t="s">
        <v>664</v>
      </c>
      <c r="M5" s="767"/>
      <c r="N5" s="767"/>
      <c r="O5" s="767"/>
      <c r="P5" s="767"/>
      <c r="Q5" s="767"/>
      <c r="R5" s="767"/>
      <c r="S5" s="767"/>
      <c r="T5" s="767"/>
      <c r="U5" s="768"/>
    </row>
    <row r="6" spans="10:2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12:23" s="452" customFormat="1" ht="5.25" hidden="1">
      <c r="L7" s="617"/>
      <c r="M7" s="618"/>
      <c r="O7" s="812"/>
      <c r="P7" s="812"/>
      <c r="Q7" s="812"/>
      <c r="R7" s="812"/>
      <c r="S7" s="812"/>
      <c r="T7" s="812"/>
      <c r="U7" s="812"/>
      <c r="V7" s="812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652"/>
      <c r="O8" s="789" t="str">
        <f>IF(datePr_ch="",IF(datePr="","",datePr),datePr_ch)</f>
        <v>09.06.2020</v>
      </c>
      <c r="P8" s="789"/>
      <c r="Q8" s="789"/>
      <c r="R8" s="789"/>
      <c r="S8" s="789"/>
      <c r="T8" s="789"/>
      <c r="U8" s="789"/>
      <c r="V8" s="789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652"/>
      <c r="O9" s="789" t="str">
        <f>IF(numberPr_ch="",IF(numberPr="","",numberPr),numberPr_ch)</f>
        <v>437</v>
      </c>
      <c r="P9" s="789"/>
      <c r="Q9" s="789"/>
      <c r="R9" s="789"/>
      <c r="S9" s="789"/>
      <c r="T9" s="789"/>
      <c r="U9" s="789"/>
      <c r="V9" s="789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7"/>
      <c r="M10" s="618"/>
      <c r="O10" s="812"/>
      <c r="P10" s="812"/>
      <c r="Q10" s="812"/>
      <c r="R10" s="812"/>
      <c r="S10" s="812"/>
      <c r="T10" s="812"/>
      <c r="U10" s="812"/>
      <c r="V10" s="812"/>
      <c r="W10" s="339"/>
    </row>
    <row r="11" spans="7:34" s="253" customFormat="1" ht="15.75" customHeight="1" hidden="1">
      <c r="G11" s="252"/>
      <c r="H11" s="252"/>
      <c r="L11" s="744"/>
      <c r="M11" s="74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802"/>
      <c r="P12" s="802"/>
      <c r="Q12" s="802"/>
      <c r="R12" s="802"/>
      <c r="S12" s="802"/>
      <c r="T12" s="802"/>
      <c r="U12" s="80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732" t="s">
        <v>496</v>
      </c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 t="s">
        <v>497</v>
      </c>
    </row>
    <row r="14" spans="10:23" ht="15" customHeight="1">
      <c r="J14" s="86"/>
      <c r="K14" s="86"/>
      <c r="L14" s="732" t="s">
        <v>95</v>
      </c>
      <c r="M14" s="732" t="s">
        <v>423</v>
      </c>
      <c r="N14" s="732"/>
      <c r="O14" s="817" t="s">
        <v>501</v>
      </c>
      <c r="P14" s="817"/>
      <c r="Q14" s="817"/>
      <c r="R14" s="817"/>
      <c r="S14" s="817"/>
      <c r="T14" s="817"/>
      <c r="U14" s="732" t="s">
        <v>341</v>
      </c>
      <c r="V14" s="816" t="s">
        <v>278</v>
      </c>
      <c r="W14" s="732"/>
    </row>
    <row r="15" spans="10:23" ht="14.25" customHeight="1">
      <c r="J15" s="86"/>
      <c r="K15" s="86"/>
      <c r="L15" s="732"/>
      <c r="M15" s="732"/>
      <c r="N15" s="732"/>
      <c r="O15" s="250" t="s">
        <v>502</v>
      </c>
      <c r="P15" s="803" t="s">
        <v>274</v>
      </c>
      <c r="Q15" s="803"/>
      <c r="R15" s="741" t="s">
        <v>503</v>
      </c>
      <c r="S15" s="741"/>
      <c r="T15" s="741"/>
      <c r="U15" s="732"/>
      <c r="V15" s="816"/>
      <c r="W15" s="732"/>
    </row>
    <row r="16" spans="10:23" ht="33.75" customHeight="1">
      <c r="J16" s="86"/>
      <c r="K16" s="86"/>
      <c r="L16" s="732"/>
      <c r="M16" s="732"/>
      <c r="N16" s="732"/>
      <c r="O16" s="422" t="s">
        <v>504</v>
      </c>
      <c r="P16" s="423" t="s">
        <v>505</v>
      </c>
      <c r="Q16" s="423" t="s">
        <v>403</v>
      </c>
      <c r="R16" s="424" t="s">
        <v>277</v>
      </c>
      <c r="S16" s="810" t="s">
        <v>276</v>
      </c>
      <c r="T16" s="810"/>
      <c r="U16" s="732"/>
      <c r="V16" s="816"/>
      <c r="W16" s="732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1">
        <f ca="1">OFFSET(S17,0,-1)+1</f>
        <v>7</v>
      </c>
      <c r="T17" s="811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809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55"/>
      <c r="P18" s="755"/>
      <c r="Q18" s="755"/>
      <c r="R18" s="755"/>
      <c r="S18" s="755"/>
      <c r="T18" s="755"/>
      <c r="U18" s="755"/>
      <c r="V18" s="755"/>
      <c r="W18" s="584" t="s">
        <v>665</v>
      </c>
    </row>
    <row r="19" spans="1:23" ht="22.5">
      <c r="A19" s="809"/>
      <c r="B19" s="809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804"/>
      <c r="P19" s="804"/>
      <c r="Q19" s="804"/>
      <c r="R19" s="804"/>
      <c r="S19" s="804"/>
      <c r="T19" s="804"/>
      <c r="U19" s="804"/>
      <c r="V19" s="804"/>
      <c r="W19" s="284" t="s">
        <v>511</v>
      </c>
    </row>
    <row r="20" spans="1:27" ht="45">
      <c r="A20" s="809"/>
      <c r="B20" s="809"/>
      <c r="C20" s="809">
        <v>1</v>
      </c>
      <c r="D20" s="338"/>
      <c r="E20" s="408"/>
      <c r="F20" s="408"/>
      <c r="G20" s="408"/>
      <c r="H20" s="408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804"/>
      <c r="P20" s="804"/>
      <c r="Q20" s="804"/>
      <c r="R20" s="804"/>
      <c r="S20" s="804"/>
      <c r="T20" s="804"/>
      <c r="U20" s="804"/>
      <c r="V20" s="804"/>
      <c r="W20" s="284" t="s">
        <v>633</v>
      </c>
      <c r="AA20" s="315"/>
    </row>
    <row r="21" spans="1:27" ht="33.75">
      <c r="A21" s="809"/>
      <c r="B21" s="809"/>
      <c r="C21" s="809"/>
      <c r="D21" s="809">
        <v>1</v>
      </c>
      <c r="E21" s="408"/>
      <c r="F21" s="408"/>
      <c r="G21" s="408"/>
      <c r="H21" s="408"/>
      <c r="I21" s="802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819"/>
      <c r="P21" s="819"/>
      <c r="Q21" s="819"/>
      <c r="R21" s="819"/>
      <c r="S21" s="819"/>
      <c r="T21" s="819"/>
      <c r="U21" s="819"/>
      <c r="V21" s="819"/>
      <c r="W21" s="284" t="s">
        <v>634</v>
      </c>
      <c r="AA21" s="315"/>
    </row>
    <row r="22" spans="1:27" ht="33.75">
      <c r="A22" s="809"/>
      <c r="B22" s="809"/>
      <c r="C22" s="809"/>
      <c r="D22" s="809"/>
      <c r="E22" s="809">
        <v>1</v>
      </c>
      <c r="F22" s="408"/>
      <c r="G22" s="408"/>
      <c r="H22" s="408"/>
      <c r="I22" s="802"/>
      <c r="J22" s="802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818"/>
      <c r="P22" s="818"/>
      <c r="Q22" s="818"/>
      <c r="R22" s="818"/>
      <c r="S22" s="818"/>
      <c r="T22" s="818"/>
      <c r="U22" s="818"/>
      <c r="V22" s="818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809"/>
      <c r="B23" s="809"/>
      <c r="C23" s="809"/>
      <c r="D23" s="809"/>
      <c r="E23" s="809"/>
      <c r="F23" s="338">
        <v>1</v>
      </c>
      <c r="G23" s="338"/>
      <c r="H23" s="338"/>
      <c r="I23" s="802"/>
      <c r="J23" s="802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649"/>
      <c r="N23" s="806"/>
      <c r="O23" s="191"/>
      <c r="P23" s="191"/>
      <c r="Q23" s="191"/>
      <c r="R23" s="807"/>
      <c r="S23" s="805" t="s">
        <v>87</v>
      </c>
      <c r="T23" s="807"/>
      <c r="U23" s="805" t="s">
        <v>88</v>
      </c>
      <c r="V23" s="280"/>
      <c r="W23" s="813" t="s">
        <v>666</v>
      </c>
      <c r="X23" s="296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809"/>
      <c r="B24" s="809"/>
      <c r="C24" s="809"/>
      <c r="D24" s="809"/>
      <c r="E24" s="809"/>
      <c r="F24" s="338"/>
      <c r="G24" s="338"/>
      <c r="H24" s="338"/>
      <c r="I24" s="802"/>
      <c r="J24" s="802"/>
      <c r="K24" s="342"/>
      <c r="L24" s="170"/>
      <c r="M24" s="204"/>
      <c r="N24" s="806"/>
      <c r="O24" s="297"/>
      <c r="P24" s="294"/>
      <c r="Q24" s="295" t="str">
        <f>R23&amp;"-"&amp;T23</f>
        <v>-</v>
      </c>
      <c r="R24" s="807"/>
      <c r="S24" s="805"/>
      <c r="T24" s="808"/>
      <c r="U24" s="805"/>
      <c r="V24" s="280"/>
      <c r="W24" s="814"/>
      <c r="AA24" s="315"/>
    </row>
    <row r="25" spans="1:28" ht="15" customHeight="1">
      <c r="A25" s="809"/>
      <c r="B25" s="809"/>
      <c r="C25" s="809"/>
      <c r="D25" s="809"/>
      <c r="E25" s="809"/>
      <c r="F25" s="338"/>
      <c r="G25" s="338"/>
      <c r="H25" s="338"/>
      <c r="I25" s="802"/>
      <c r="J25" s="80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5"/>
      <c r="X25" s="305"/>
      <c r="Y25" s="305"/>
      <c r="Z25" s="305"/>
      <c r="AA25" s="315"/>
      <c r="AB25" s="305"/>
    </row>
    <row r="26" spans="1:34" ht="14.25">
      <c r="A26" s="809"/>
      <c r="B26" s="809"/>
      <c r="C26" s="809"/>
      <c r="D26" s="809"/>
      <c r="E26" s="338"/>
      <c r="F26" s="408"/>
      <c r="G26" s="408"/>
      <c r="H26" s="408"/>
      <c r="I26" s="80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4.25">
      <c r="A27" s="809"/>
      <c r="B27" s="809"/>
      <c r="C27" s="809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4.25">
      <c r="A28" s="809"/>
      <c r="B28" s="809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4.25">
      <c r="A29" s="809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4.25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6">
        <v>1</v>
      </c>
      <c r="M32" s="765" t="s">
        <v>695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dataValidations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54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 t="str">
        <f>IF(Территории!H13="","",""&amp;Территории!H13&amp;"")</f>
        <v>Семилукский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 t="str">
        <f>IF(Территории!R14="","",""&amp;Территории!R14&amp;"")</f>
        <v>Городское поселение - город Семилуки (20649101)</v>
      </c>
      <c r="I13" s="67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631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P37"/>
  <sheetViews>
    <sheetView showGridLines="0" zoomScalePageLayoutView="0" workbookViewId="0" topLeftCell="K25">
      <selection activeCell="AA31" sqref="AA31:AA32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4218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421875" style="34" hidden="1" customWidth="1"/>
    <col min="29" max="29" width="4.7109375" style="34" customWidth="1"/>
    <col min="30" max="30" width="115.7109375" style="34" customWidth="1"/>
    <col min="31" max="42" width="10.57421875" style="296" customWidth="1"/>
    <col min="43" max="16384" width="10.57421875" style="34" customWidth="1"/>
  </cols>
  <sheetData>
    <row r="1" spans="17:25" ht="14.25" customHeight="1" hidden="1">
      <c r="Q1" s="293"/>
      <c r="R1" s="293"/>
      <c r="X1" s="293"/>
      <c r="Y1" s="293"/>
    </row>
    <row r="2" spans="21:28" ht="14.25" customHeight="1" hidden="1">
      <c r="U2" s="293"/>
      <c r="AB2" s="293"/>
    </row>
    <row r="3" ht="14.25" customHeight="1" hidden="1"/>
    <row r="4" spans="10:28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0:42" ht="24.75" customHeight="1">
      <c r="J5" s="86"/>
      <c r="K5" s="86"/>
      <c r="L5" s="766" t="s">
        <v>663</v>
      </c>
      <c r="M5" s="767"/>
      <c r="N5" s="767"/>
      <c r="O5" s="767"/>
      <c r="P5" s="767"/>
      <c r="Q5" s="767"/>
      <c r="R5" s="767"/>
      <c r="S5" s="767"/>
      <c r="T5" s="767"/>
      <c r="U5" s="768"/>
      <c r="V5" s="698"/>
      <c r="W5" s="698"/>
      <c r="X5" s="698"/>
      <c r="Y5" s="698"/>
      <c r="Z5" s="698"/>
      <c r="AA5" s="698"/>
      <c r="AB5" s="698"/>
      <c r="AP5" s="34"/>
    </row>
    <row r="6" spans="10:42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4"/>
    </row>
    <row r="7" spans="12:30" s="452" customFormat="1" ht="5.25" hidden="1">
      <c r="L7" s="617"/>
      <c r="M7" s="618"/>
      <c r="O7" s="812"/>
      <c r="P7" s="812"/>
      <c r="Q7" s="812"/>
      <c r="R7" s="812"/>
      <c r="S7" s="812"/>
      <c r="T7" s="812"/>
      <c r="U7" s="812"/>
      <c r="V7" s="812"/>
      <c r="W7" s="812"/>
      <c r="X7" s="812"/>
      <c r="Y7" s="812"/>
      <c r="Z7" s="812"/>
      <c r="AA7" s="812"/>
      <c r="AB7" s="812"/>
      <c r="AC7" s="812"/>
      <c r="AD7" s="339"/>
    </row>
    <row r="8" spans="7:41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652"/>
      <c r="O8" s="789" t="str">
        <f>IF(datePr_ch="",IF(datePr="","",datePr),datePr_ch)</f>
        <v>09.06.2020</v>
      </c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666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</row>
    <row r="9" spans="7:41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652"/>
      <c r="O9" s="789" t="str">
        <f>IF(numberPr_ch="",IF(numberPr="","",numberPr),numberPr_ch)</f>
        <v>437</v>
      </c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666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</row>
    <row r="10" spans="12:30" s="452" customFormat="1" ht="5.25" hidden="1">
      <c r="L10" s="617"/>
      <c r="M10" s="618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339"/>
    </row>
    <row r="11" spans="7:42" s="253" customFormat="1" ht="11.25" customHeight="1" hidden="1">
      <c r="G11" s="252"/>
      <c r="H11" s="252"/>
      <c r="L11" s="744"/>
      <c r="M11" s="744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</row>
    <row r="12" spans="7:41" s="253" customFormat="1" ht="14.25">
      <c r="G12" s="252"/>
      <c r="H12" s="252"/>
      <c r="L12" s="210"/>
      <c r="M12" s="210"/>
      <c r="N12" s="210"/>
      <c r="O12" s="802"/>
      <c r="P12" s="802"/>
      <c r="Q12" s="802"/>
      <c r="R12" s="802"/>
      <c r="S12" s="802"/>
      <c r="T12" s="802"/>
      <c r="U12" s="802"/>
      <c r="V12" s="802" t="s">
        <v>2227</v>
      </c>
      <c r="W12" s="802"/>
      <c r="X12" s="802"/>
      <c r="Y12" s="802"/>
      <c r="Z12" s="802"/>
      <c r="AA12" s="802"/>
      <c r="AB12" s="802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</row>
    <row r="13" spans="10:42" ht="15" customHeight="1">
      <c r="J13" s="86"/>
      <c r="K13" s="86"/>
      <c r="L13" s="732" t="s">
        <v>496</v>
      </c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 t="s">
        <v>497</v>
      </c>
      <c r="AP13" s="34"/>
    </row>
    <row r="14" spans="10:42" ht="15" customHeight="1">
      <c r="J14" s="86"/>
      <c r="K14" s="86"/>
      <c r="L14" s="732" t="s">
        <v>95</v>
      </c>
      <c r="M14" s="732" t="s">
        <v>423</v>
      </c>
      <c r="N14" s="732"/>
      <c r="O14" s="817" t="s">
        <v>501</v>
      </c>
      <c r="P14" s="817"/>
      <c r="Q14" s="817"/>
      <c r="R14" s="817"/>
      <c r="S14" s="817"/>
      <c r="T14" s="817"/>
      <c r="U14" s="732" t="s">
        <v>341</v>
      </c>
      <c r="V14" s="817" t="s">
        <v>501</v>
      </c>
      <c r="W14" s="817"/>
      <c r="X14" s="817"/>
      <c r="Y14" s="817"/>
      <c r="Z14" s="817"/>
      <c r="AA14" s="817"/>
      <c r="AB14" s="732" t="s">
        <v>341</v>
      </c>
      <c r="AC14" s="816" t="s">
        <v>278</v>
      </c>
      <c r="AD14" s="732"/>
      <c r="AP14" s="34"/>
    </row>
    <row r="15" spans="10:42" ht="14.25" customHeight="1">
      <c r="J15" s="86"/>
      <c r="K15" s="86"/>
      <c r="L15" s="732"/>
      <c r="M15" s="732"/>
      <c r="N15" s="732"/>
      <c r="O15" s="250" t="s">
        <v>502</v>
      </c>
      <c r="P15" s="803" t="s">
        <v>274</v>
      </c>
      <c r="Q15" s="803"/>
      <c r="R15" s="741" t="s">
        <v>503</v>
      </c>
      <c r="S15" s="741"/>
      <c r="T15" s="741"/>
      <c r="U15" s="732"/>
      <c r="V15" s="671" t="s">
        <v>502</v>
      </c>
      <c r="W15" s="803" t="s">
        <v>274</v>
      </c>
      <c r="X15" s="803"/>
      <c r="Y15" s="741" t="s">
        <v>503</v>
      </c>
      <c r="Z15" s="741"/>
      <c r="AA15" s="741"/>
      <c r="AB15" s="732"/>
      <c r="AC15" s="816"/>
      <c r="AD15" s="732"/>
      <c r="AP15" s="34"/>
    </row>
    <row r="16" spans="10:42" ht="33.75" customHeight="1">
      <c r="J16" s="86"/>
      <c r="K16" s="86"/>
      <c r="L16" s="732"/>
      <c r="M16" s="732"/>
      <c r="N16" s="732"/>
      <c r="O16" s="422" t="s">
        <v>504</v>
      </c>
      <c r="P16" s="423" t="s">
        <v>505</v>
      </c>
      <c r="Q16" s="423" t="s">
        <v>403</v>
      </c>
      <c r="R16" s="424" t="s">
        <v>277</v>
      </c>
      <c r="S16" s="810" t="s">
        <v>276</v>
      </c>
      <c r="T16" s="810"/>
      <c r="U16" s="732"/>
      <c r="V16" s="680" t="s">
        <v>504</v>
      </c>
      <c r="W16" s="423" t="s">
        <v>505</v>
      </c>
      <c r="X16" s="423" t="s">
        <v>403</v>
      </c>
      <c r="Y16" s="676" t="s">
        <v>277</v>
      </c>
      <c r="Z16" s="810" t="s">
        <v>276</v>
      </c>
      <c r="AA16" s="810"/>
      <c r="AB16" s="732"/>
      <c r="AC16" s="816"/>
      <c r="AD16" s="732"/>
      <c r="AP16" s="34"/>
    </row>
    <row r="17" spans="10:30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1">
        <f ca="1">OFFSET(S17,0,-1)+1</f>
        <v>7</v>
      </c>
      <c r="T17" s="811"/>
      <c r="U17" s="565">
        <f ca="1">OFFSET(U17,0,-2)+1</f>
        <v>8</v>
      </c>
      <c r="V17" s="678">
        <f ca="1">OFFSET(V17,0,-1)+1</f>
        <v>9</v>
      </c>
      <c r="W17" s="678">
        <f ca="1">OFFSET(W17,0,-1)+1</f>
        <v>10</v>
      </c>
      <c r="X17" s="678">
        <f ca="1">OFFSET(X17,0,-1)+1</f>
        <v>11</v>
      </c>
      <c r="Y17" s="678">
        <f ca="1">OFFSET(Y17,0,-1)+1</f>
        <v>12</v>
      </c>
      <c r="Z17" s="811">
        <f ca="1">OFFSET(Z17,0,-1)+1</f>
        <v>13</v>
      </c>
      <c r="AA17" s="811"/>
      <c r="AB17" s="678">
        <f ca="1">OFFSET(AB17,0,-2)+1</f>
        <v>14</v>
      </c>
      <c r="AC17" s="571">
        <f ca="1">OFFSET(AC17,0,-1)</f>
        <v>14</v>
      </c>
      <c r="AD17" s="565">
        <f ca="1">OFFSET(AD17,0,-1)+1</f>
        <v>15</v>
      </c>
    </row>
    <row r="18" spans="1:30" ht="22.5">
      <c r="A18" s="809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55" t="str">
        <f>IF('Перечень тарифов'!J21="","",""&amp;'Перечень тарифов'!J21&amp;"")</f>
        <v>Тариф на холодную воду питьевую</v>
      </c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584" t="s">
        <v>665</v>
      </c>
    </row>
    <row r="19" spans="1:30" ht="14.25" hidden="1">
      <c r="A19" s="809"/>
      <c r="B19" s="809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e">
        <f>mergeValue(A19)&amp;"."&amp;mergeValue(B19)</f>
        <v>#NAME?</v>
      </c>
      <c r="M19" s="158"/>
      <c r="N19" s="283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284"/>
    </row>
    <row r="20" spans="1:30" ht="14.25" hidden="1">
      <c r="A20" s="809"/>
      <c r="B20" s="809"/>
      <c r="C20" s="809">
        <v>1</v>
      </c>
      <c r="D20" s="338"/>
      <c r="E20" s="340"/>
      <c r="F20" s="340"/>
      <c r="G20" s="340"/>
      <c r="H20" s="340"/>
      <c r="I20" s="342"/>
      <c r="J20" s="180"/>
      <c r="K20" s="101"/>
      <c r="L20" s="337" t="e">
        <f>mergeValue(A20)&amp;"."&amp;mergeValue(B20)&amp;"."&amp;mergeValue(C20)</f>
        <v>#NAME?</v>
      </c>
      <c r="M20" s="159"/>
      <c r="N20" s="283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284"/>
    </row>
    <row r="21" spans="1:30" ht="33.75">
      <c r="A21" s="809"/>
      <c r="B21" s="809"/>
      <c r="C21" s="809"/>
      <c r="D21" s="809">
        <v>1</v>
      </c>
      <c r="E21" s="340"/>
      <c r="F21" s="340"/>
      <c r="G21" s="340"/>
      <c r="H21" s="340"/>
      <c r="I21" s="802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284" t="s">
        <v>634</v>
      </c>
    </row>
    <row r="22" spans="1:34" ht="33.75">
      <c r="A22" s="809"/>
      <c r="B22" s="809"/>
      <c r="C22" s="809"/>
      <c r="D22" s="809"/>
      <c r="E22" s="809">
        <v>1</v>
      </c>
      <c r="F22" s="340"/>
      <c r="G22" s="340"/>
      <c r="H22" s="340"/>
      <c r="I22" s="802"/>
      <c r="J22" s="802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818" t="s">
        <v>713</v>
      </c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284" t="s">
        <v>512</v>
      </c>
      <c r="AF22" s="315" t="e">
        <f>strCheckUnique(AG22:AG25)</f>
        <v>#NAME?</v>
      </c>
      <c r="AH22" s="315"/>
    </row>
    <row r="23" spans="1:36" ht="66" customHeight="1">
      <c r="A23" s="809"/>
      <c r="B23" s="809"/>
      <c r="C23" s="809"/>
      <c r="D23" s="809"/>
      <c r="E23" s="809"/>
      <c r="F23" s="338">
        <v>1</v>
      </c>
      <c r="G23" s="338"/>
      <c r="H23" s="338"/>
      <c r="I23" s="802"/>
      <c r="J23" s="802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649" t="s">
        <v>2233</v>
      </c>
      <c r="N23" s="297"/>
      <c r="O23" s="693">
        <v>43.56</v>
      </c>
      <c r="P23" s="191"/>
      <c r="Q23" s="191"/>
      <c r="R23" s="807" t="s">
        <v>1640</v>
      </c>
      <c r="S23" s="805" t="s">
        <v>87</v>
      </c>
      <c r="T23" s="807" t="s">
        <v>2234</v>
      </c>
      <c r="U23" s="805" t="s">
        <v>87</v>
      </c>
      <c r="V23" s="693">
        <v>53.7</v>
      </c>
      <c r="W23" s="191"/>
      <c r="X23" s="191"/>
      <c r="Y23" s="807" t="s">
        <v>2235</v>
      </c>
      <c r="Z23" s="805" t="s">
        <v>87</v>
      </c>
      <c r="AA23" s="807" t="s">
        <v>1641</v>
      </c>
      <c r="AB23" s="805" t="s">
        <v>88</v>
      </c>
      <c r="AC23" s="280"/>
      <c r="AD23" s="813" t="s">
        <v>666</v>
      </c>
      <c r="AE23" s="296" t="e">
        <f>strCheckDate(O24:AC24)</f>
        <v>#NAME?</v>
      </c>
      <c r="AF23" s="315"/>
      <c r="AG23" s="315" t="str">
        <f>IF(M23="","",M23)</f>
        <v>Население</v>
      </c>
      <c r="AH23" s="315"/>
      <c r="AI23" s="315"/>
      <c r="AJ23" s="315"/>
    </row>
    <row r="24" spans="1:36" ht="14.25" customHeight="1" hidden="1">
      <c r="A24" s="809"/>
      <c r="B24" s="809"/>
      <c r="C24" s="809"/>
      <c r="D24" s="809"/>
      <c r="E24" s="809"/>
      <c r="F24" s="338"/>
      <c r="G24" s="338"/>
      <c r="H24" s="338"/>
      <c r="I24" s="802"/>
      <c r="J24" s="802"/>
      <c r="K24" s="342"/>
      <c r="L24" s="170"/>
      <c r="M24" s="204"/>
      <c r="N24" s="297"/>
      <c r="O24" s="297"/>
      <c r="P24" s="294"/>
      <c r="Q24" s="295" t="str">
        <f>R23&amp;"-"&amp;T23</f>
        <v>01.01.2021-30.06.2021</v>
      </c>
      <c r="R24" s="807"/>
      <c r="S24" s="805"/>
      <c r="T24" s="808"/>
      <c r="U24" s="805"/>
      <c r="V24" s="297"/>
      <c r="W24" s="294"/>
      <c r="X24" s="295" t="str">
        <f>Y23&amp;"-"&amp;AA23</f>
        <v>01.07.2021-31.12.2021</v>
      </c>
      <c r="Y24" s="807"/>
      <c r="Z24" s="805"/>
      <c r="AA24" s="808"/>
      <c r="AB24" s="805"/>
      <c r="AC24" s="280"/>
      <c r="AD24" s="814"/>
      <c r="AF24" s="315"/>
      <c r="AG24" s="315"/>
      <c r="AH24" s="315"/>
      <c r="AI24" s="315"/>
      <c r="AJ24" s="315"/>
    </row>
    <row r="25" spans="1:42" ht="15" customHeight="1">
      <c r="A25" s="809"/>
      <c r="B25" s="809"/>
      <c r="C25" s="809"/>
      <c r="D25" s="809"/>
      <c r="E25" s="809"/>
      <c r="F25" s="338"/>
      <c r="G25" s="338"/>
      <c r="H25" s="338"/>
      <c r="I25" s="802"/>
      <c r="J25" s="802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85"/>
      <c r="AD25" s="81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</row>
    <row r="26" spans="1:34" ht="33.75" customHeight="1">
      <c r="A26" s="809"/>
      <c r="B26" s="809"/>
      <c r="C26" s="809"/>
      <c r="D26" s="809"/>
      <c r="E26" s="809">
        <v>2</v>
      </c>
      <c r="F26" s="679"/>
      <c r="G26" s="679"/>
      <c r="H26" s="679"/>
      <c r="I26" s="802"/>
      <c r="J26" s="802" t="s">
        <v>2227</v>
      </c>
      <c r="K26" s="101"/>
      <c r="L26" s="681" t="e">
        <f>mergeValue(A26)&amp;"."&amp;mergeValue(B26)&amp;"."&amp;mergeValue(C26)&amp;"."&amp;mergeValue(D26)&amp;"."&amp;mergeValue(E26)</f>
        <v>#NAME?</v>
      </c>
      <c r="M26" s="171" t="s">
        <v>10</v>
      </c>
      <c r="N26" s="284"/>
      <c r="O26" s="820" t="s">
        <v>305</v>
      </c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2"/>
      <c r="AD26" s="284" t="s">
        <v>512</v>
      </c>
      <c r="AF26" s="315" t="e">
        <f>strCheckUnique(AG26:AG29)</f>
        <v>#NAME?</v>
      </c>
      <c r="AH26" s="315"/>
    </row>
    <row r="27" spans="1:36" ht="66" customHeight="1">
      <c r="A27" s="809"/>
      <c r="B27" s="809"/>
      <c r="C27" s="809"/>
      <c r="D27" s="809"/>
      <c r="E27" s="809"/>
      <c r="F27" s="338">
        <v>1</v>
      </c>
      <c r="G27" s="338"/>
      <c r="H27" s="338"/>
      <c r="I27" s="802"/>
      <c r="J27" s="802"/>
      <c r="K27" s="342"/>
      <c r="L27" s="681" t="e">
        <f>mergeValue(A27)&amp;"."&amp;mergeValue(B27)&amp;"."&amp;mergeValue(C27)&amp;"."&amp;mergeValue(D27)&amp;"."&amp;mergeValue(E27)&amp;"."&amp;mergeValue(F27)</f>
        <v>#NAME?</v>
      </c>
      <c r="M27" s="649" t="s">
        <v>2236</v>
      </c>
      <c r="N27" s="297"/>
      <c r="O27" s="693">
        <v>36.3</v>
      </c>
      <c r="P27" s="191"/>
      <c r="Q27" s="191"/>
      <c r="R27" s="807" t="s">
        <v>1640</v>
      </c>
      <c r="S27" s="805" t="s">
        <v>87</v>
      </c>
      <c r="T27" s="807" t="s">
        <v>2234</v>
      </c>
      <c r="U27" s="805" t="s">
        <v>87</v>
      </c>
      <c r="V27" s="693">
        <v>44.75</v>
      </c>
      <c r="W27" s="191"/>
      <c r="X27" s="191"/>
      <c r="Y27" s="807" t="s">
        <v>2235</v>
      </c>
      <c r="Z27" s="805" t="s">
        <v>87</v>
      </c>
      <c r="AA27" s="807" t="s">
        <v>1641</v>
      </c>
      <c r="AB27" s="805" t="s">
        <v>88</v>
      </c>
      <c r="AC27" s="280"/>
      <c r="AD27" s="813" t="s">
        <v>666</v>
      </c>
      <c r="AE27" s="296" t="e">
        <f>strCheckDate(O28:AC28)</f>
        <v>#NAME?</v>
      </c>
      <c r="AF27" s="315"/>
      <c r="AG27" s="315" t="str">
        <f>IF(M27="","",M27)</f>
        <v>Бюджетные организации</v>
      </c>
      <c r="AH27" s="315"/>
      <c r="AI27" s="315"/>
      <c r="AJ27" s="315"/>
    </row>
    <row r="28" spans="1:36" ht="14.25" customHeight="1" hidden="1">
      <c r="A28" s="809"/>
      <c r="B28" s="809"/>
      <c r="C28" s="809"/>
      <c r="D28" s="809"/>
      <c r="E28" s="809"/>
      <c r="F28" s="338"/>
      <c r="G28" s="338"/>
      <c r="H28" s="338"/>
      <c r="I28" s="802"/>
      <c r="J28" s="802"/>
      <c r="K28" s="342"/>
      <c r="L28" s="170"/>
      <c r="M28" s="204"/>
      <c r="N28" s="297"/>
      <c r="O28" s="297"/>
      <c r="P28" s="294"/>
      <c r="Q28" s="295" t="str">
        <f>R27&amp;"-"&amp;T27</f>
        <v>01.01.2021-30.06.2021</v>
      </c>
      <c r="R28" s="807"/>
      <c r="S28" s="805"/>
      <c r="T28" s="808"/>
      <c r="U28" s="805"/>
      <c r="V28" s="297"/>
      <c r="W28" s="294"/>
      <c r="X28" s="295" t="str">
        <f>Y27&amp;"-"&amp;AA27</f>
        <v>01.07.2021-31.12.2021</v>
      </c>
      <c r="Y28" s="807"/>
      <c r="Z28" s="805"/>
      <c r="AA28" s="808"/>
      <c r="AB28" s="805"/>
      <c r="AC28" s="280"/>
      <c r="AD28" s="814"/>
      <c r="AF28" s="315"/>
      <c r="AG28" s="315"/>
      <c r="AH28" s="315"/>
      <c r="AI28" s="315"/>
      <c r="AJ28" s="315"/>
    </row>
    <row r="29" spans="1:42" ht="15" customHeight="1">
      <c r="A29" s="809"/>
      <c r="B29" s="809"/>
      <c r="C29" s="809"/>
      <c r="D29" s="809"/>
      <c r="E29" s="809"/>
      <c r="F29" s="338"/>
      <c r="G29" s="338"/>
      <c r="H29" s="338"/>
      <c r="I29" s="802"/>
      <c r="J29" s="802"/>
      <c r="K29" s="200"/>
      <c r="L29" s="111"/>
      <c r="M29" s="174" t="s">
        <v>425</v>
      </c>
      <c r="N29" s="163"/>
      <c r="O29" s="156"/>
      <c r="P29" s="156"/>
      <c r="Q29" s="156"/>
      <c r="R29" s="260"/>
      <c r="S29" s="197"/>
      <c r="T29" s="197"/>
      <c r="U29" s="197"/>
      <c r="V29" s="156"/>
      <c r="W29" s="156"/>
      <c r="X29" s="156"/>
      <c r="Y29" s="260"/>
      <c r="Z29" s="197"/>
      <c r="AA29" s="197"/>
      <c r="AB29" s="197"/>
      <c r="AC29" s="185"/>
      <c r="AD29" s="81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</row>
    <row r="30" spans="1:34" ht="33.75" customHeight="1">
      <c r="A30" s="809"/>
      <c r="B30" s="809"/>
      <c r="C30" s="809"/>
      <c r="D30" s="809"/>
      <c r="E30" s="809">
        <v>3</v>
      </c>
      <c r="F30" s="679"/>
      <c r="G30" s="679"/>
      <c r="H30" s="679"/>
      <c r="I30" s="802"/>
      <c r="J30" s="802" t="s">
        <v>2227</v>
      </c>
      <c r="K30" s="101"/>
      <c r="L30" s="681" t="e">
        <f>mergeValue(A30)&amp;"."&amp;mergeValue(B30)&amp;"."&amp;mergeValue(C30)&amp;"."&amp;mergeValue(D30)&amp;"."&amp;mergeValue(E30)</f>
        <v>#NAME?</v>
      </c>
      <c r="M30" s="171" t="s">
        <v>10</v>
      </c>
      <c r="N30" s="284"/>
      <c r="O30" s="820" t="s">
        <v>306</v>
      </c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2"/>
      <c r="AD30" s="284" t="s">
        <v>512</v>
      </c>
      <c r="AF30" s="315" t="e">
        <f>strCheckUnique(AG30:AG33)</f>
        <v>#NAME?</v>
      </c>
      <c r="AH30" s="315"/>
    </row>
    <row r="31" spans="1:36" ht="66" customHeight="1">
      <c r="A31" s="809"/>
      <c r="B31" s="809"/>
      <c r="C31" s="809"/>
      <c r="D31" s="809"/>
      <c r="E31" s="809"/>
      <c r="F31" s="338">
        <v>1</v>
      </c>
      <c r="G31" s="338"/>
      <c r="H31" s="338"/>
      <c r="I31" s="802"/>
      <c r="J31" s="802"/>
      <c r="K31" s="342"/>
      <c r="L31" s="681" t="e">
        <f>mergeValue(A31)&amp;"."&amp;mergeValue(B31)&amp;"."&amp;mergeValue(C31)&amp;"."&amp;mergeValue(D31)&amp;"."&amp;mergeValue(E31)&amp;"."&amp;mergeValue(F31)</f>
        <v>#NAME?</v>
      </c>
      <c r="M31" s="649" t="s">
        <v>2237</v>
      </c>
      <c r="N31" s="297"/>
      <c r="O31" s="693">
        <v>36.3</v>
      </c>
      <c r="P31" s="191"/>
      <c r="Q31" s="191"/>
      <c r="R31" s="807" t="s">
        <v>1640</v>
      </c>
      <c r="S31" s="805" t="s">
        <v>87</v>
      </c>
      <c r="T31" s="807" t="s">
        <v>2234</v>
      </c>
      <c r="U31" s="805" t="s">
        <v>87</v>
      </c>
      <c r="V31" s="693">
        <v>44.75</v>
      </c>
      <c r="W31" s="191"/>
      <c r="X31" s="191"/>
      <c r="Y31" s="807" t="s">
        <v>2235</v>
      </c>
      <c r="Z31" s="805" t="s">
        <v>87</v>
      </c>
      <c r="AA31" s="807" t="s">
        <v>1641</v>
      </c>
      <c r="AB31" s="805" t="s">
        <v>88</v>
      </c>
      <c r="AC31" s="280"/>
      <c r="AD31" s="813" t="s">
        <v>666</v>
      </c>
      <c r="AE31" s="296" t="e">
        <f>strCheckDate(O32:AC32)</f>
        <v>#NAME?</v>
      </c>
      <c r="AF31" s="315"/>
      <c r="AG31" s="315" t="str">
        <f>IF(M31="","",M31)</f>
        <v>Прочие потребители</v>
      </c>
      <c r="AH31" s="315"/>
      <c r="AI31" s="315"/>
      <c r="AJ31" s="315"/>
    </row>
    <row r="32" spans="1:36" ht="14.25" customHeight="1" hidden="1">
      <c r="A32" s="809"/>
      <c r="B32" s="809"/>
      <c r="C32" s="809"/>
      <c r="D32" s="809"/>
      <c r="E32" s="809"/>
      <c r="F32" s="338"/>
      <c r="G32" s="338"/>
      <c r="H32" s="338"/>
      <c r="I32" s="802"/>
      <c r="J32" s="802"/>
      <c r="K32" s="342"/>
      <c r="L32" s="170"/>
      <c r="M32" s="204"/>
      <c r="N32" s="297"/>
      <c r="O32" s="297"/>
      <c r="P32" s="294"/>
      <c r="Q32" s="295" t="str">
        <f>R31&amp;"-"&amp;T31</f>
        <v>01.01.2021-30.06.2021</v>
      </c>
      <c r="R32" s="807"/>
      <c r="S32" s="805"/>
      <c r="T32" s="808"/>
      <c r="U32" s="805"/>
      <c r="V32" s="297"/>
      <c r="W32" s="294"/>
      <c r="X32" s="295" t="str">
        <f>Y31&amp;"-"&amp;AA31</f>
        <v>01.07.2021-31.12.2021</v>
      </c>
      <c r="Y32" s="807"/>
      <c r="Z32" s="805"/>
      <c r="AA32" s="808"/>
      <c r="AB32" s="805"/>
      <c r="AC32" s="280"/>
      <c r="AD32" s="814"/>
      <c r="AF32" s="315"/>
      <c r="AG32" s="315"/>
      <c r="AH32" s="315"/>
      <c r="AI32" s="315"/>
      <c r="AJ32" s="315"/>
    </row>
    <row r="33" spans="1:42" ht="15" customHeight="1">
      <c r="A33" s="809"/>
      <c r="B33" s="809"/>
      <c r="C33" s="809"/>
      <c r="D33" s="809"/>
      <c r="E33" s="809"/>
      <c r="F33" s="338"/>
      <c r="G33" s="338"/>
      <c r="H33" s="338"/>
      <c r="I33" s="802"/>
      <c r="J33" s="802"/>
      <c r="K33" s="200"/>
      <c r="L33" s="111"/>
      <c r="M33" s="174" t="s">
        <v>425</v>
      </c>
      <c r="N33" s="163"/>
      <c r="O33" s="156"/>
      <c r="P33" s="156"/>
      <c r="Q33" s="156"/>
      <c r="R33" s="260"/>
      <c r="S33" s="197"/>
      <c r="T33" s="197"/>
      <c r="U33" s="197"/>
      <c r="V33" s="156"/>
      <c r="W33" s="156"/>
      <c r="X33" s="156"/>
      <c r="Y33" s="260"/>
      <c r="Z33" s="197"/>
      <c r="AA33" s="197"/>
      <c r="AB33" s="197"/>
      <c r="AC33" s="185"/>
      <c r="AD33" s="81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</row>
    <row r="34" spans="1:42" ht="14.25">
      <c r="A34" s="809"/>
      <c r="B34" s="809"/>
      <c r="C34" s="809"/>
      <c r="D34" s="809"/>
      <c r="E34" s="338"/>
      <c r="F34" s="340"/>
      <c r="G34" s="340"/>
      <c r="H34" s="340"/>
      <c r="I34" s="802"/>
      <c r="J34" s="85"/>
      <c r="K34" s="200"/>
      <c r="L34" s="111"/>
      <c r="M34" s="163" t="s">
        <v>13</v>
      </c>
      <c r="N34" s="162"/>
      <c r="O34" s="156"/>
      <c r="P34" s="156"/>
      <c r="Q34" s="156"/>
      <c r="R34" s="260"/>
      <c r="S34" s="197"/>
      <c r="T34" s="197"/>
      <c r="U34" s="196"/>
      <c r="V34" s="156"/>
      <c r="W34" s="156"/>
      <c r="X34" s="156"/>
      <c r="Y34" s="260"/>
      <c r="Z34" s="197"/>
      <c r="AA34" s="197"/>
      <c r="AB34" s="196"/>
      <c r="AC34" s="197"/>
      <c r="AD34" s="18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</row>
    <row r="35" spans="1:42" ht="14.25">
      <c r="A35" s="809"/>
      <c r="B35" s="809"/>
      <c r="C35" s="809"/>
      <c r="D35" s="338"/>
      <c r="E35" s="343"/>
      <c r="F35" s="340"/>
      <c r="G35" s="340"/>
      <c r="H35" s="340"/>
      <c r="I35" s="200"/>
      <c r="J35" s="85"/>
      <c r="K35" s="179"/>
      <c r="L35" s="111"/>
      <c r="M35" s="162" t="s">
        <v>426</v>
      </c>
      <c r="N35" s="161"/>
      <c r="O35" s="156"/>
      <c r="P35" s="156"/>
      <c r="Q35" s="156"/>
      <c r="R35" s="260"/>
      <c r="S35" s="197"/>
      <c r="T35" s="197"/>
      <c r="U35" s="196"/>
      <c r="V35" s="156"/>
      <c r="W35" s="156"/>
      <c r="X35" s="156"/>
      <c r="Y35" s="260"/>
      <c r="Z35" s="197"/>
      <c r="AA35" s="197"/>
      <c r="AB35" s="196"/>
      <c r="AC35" s="197"/>
      <c r="AD35" s="18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</row>
    <row r="36" ht="3" customHeight="1">
      <c r="AP36" s="34"/>
    </row>
    <row r="37" spans="12:42" ht="48.75" customHeight="1">
      <c r="L37" s="616">
        <v>1</v>
      </c>
      <c r="M37" s="765" t="s">
        <v>695</v>
      </c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5"/>
      <c r="Y37" s="765"/>
      <c r="Z37" s="765"/>
      <c r="AA37" s="765"/>
      <c r="AB37" s="765"/>
      <c r="AC37" s="765"/>
      <c r="AP37" s="34"/>
    </row>
  </sheetData>
  <sheetProtection sheet="1" objects="1" scenarios="1" formatColumns="0" formatRows="0"/>
  <mergeCells count="72">
    <mergeCell ref="O26:AC26"/>
    <mergeCell ref="U27:U28"/>
    <mergeCell ref="Y27:Y28"/>
    <mergeCell ref="AD27:AD29"/>
    <mergeCell ref="E30:E33"/>
    <mergeCell ref="J30:J33"/>
    <mergeCell ref="O30:AC30"/>
    <mergeCell ref="R31:R32"/>
    <mergeCell ref="S31:S32"/>
    <mergeCell ref="T31:T32"/>
    <mergeCell ref="U31:U32"/>
    <mergeCell ref="Y31:Y32"/>
    <mergeCell ref="Z31:Z32"/>
    <mergeCell ref="AA31:AA32"/>
    <mergeCell ref="AB31:AB32"/>
    <mergeCell ref="AD31:AD33"/>
    <mergeCell ref="E26:E29"/>
    <mergeCell ref="Z27:Z28"/>
    <mergeCell ref="AA27:AA28"/>
    <mergeCell ref="AB27:AB28"/>
    <mergeCell ref="O8:AC8"/>
    <mergeCell ref="O9:AC9"/>
    <mergeCell ref="O10:AC10"/>
    <mergeCell ref="O12:U12"/>
    <mergeCell ref="AC14:AC16"/>
    <mergeCell ref="O14:T14"/>
    <mergeCell ref="R15:T15"/>
    <mergeCell ref="O20:AC20"/>
    <mergeCell ref="V12:AB12"/>
    <mergeCell ref="V14:AA14"/>
    <mergeCell ref="R27:R28"/>
    <mergeCell ref="S27:S28"/>
    <mergeCell ref="T27:T28"/>
    <mergeCell ref="J22:J25"/>
    <mergeCell ref="A18:A35"/>
    <mergeCell ref="B19:B35"/>
    <mergeCell ref="C20:C35"/>
    <mergeCell ref="D21:D34"/>
    <mergeCell ref="I21:I34"/>
    <mergeCell ref="J26:J29"/>
    <mergeCell ref="AD13:AD16"/>
    <mergeCell ref="O19:AC19"/>
    <mergeCell ref="E22:E25"/>
    <mergeCell ref="O18:AC18"/>
    <mergeCell ref="AD23:AD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M37:AC37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  <dataValidation allowBlank="1" sqref="S33:S35 Z25 S25 S29 Z29 Z33:Z35"/>
    <dataValidation allowBlank="1" promptTitle="checkPeriodRange" sqref="Q24 X24 Q28 X28 Q32 X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R27 T27:T28 Y27 AA27:AA28 R31 T31:T32 Y31 AA31:AA32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27 M31">
      <formula1>900</formula1>
    </dataValidation>
    <dataValidation type="list" allowBlank="1" showInputMessage="1" showErrorMessage="1" errorTitle="Ошибка" error="Выберите значение из списка" sqref="O22 V22 O26 O30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S27:S28 U27:U28 Z27:Z28 AB27:AB28 S31:S32 U31:U32 Z31:Z32 AB31:AB32"/>
    <dataValidation type="decimal" allowBlank="1" showErrorMessage="1" errorTitle="Ошибка" error="Допускается ввод только действительных чисел!" sqref="O23 V23 O27 V27 O31 V31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211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8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1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631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BA33"/>
  <sheetViews>
    <sheetView showGridLines="0" zoomScalePageLayoutView="0" workbookViewId="0" topLeftCell="K4">
      <selection activeCell="A1" sqref="A1"/>
    </sheetView>
  </sheetViews>
  <sheetFormatPr defaultColWidth="10.57421875" defaultRowHeight="11.25"/>
  <cols>
    <col min="1" max="6" width="0" style="34" hidden="1" customWidth="1"/>
    <col min="7" max="7" width="9.140625" style="96" hidden="1" customWidth="1"/>
    <col min="8" max="8" width="2.00390625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187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15625" style="34" customWidth="1"/>
    <col min="22" max="24" width="3.7109375" style="34" customWidth="1"/>
    <col min="25" max="25" width="12.8515625" style="34" customWidth="1"/>
    <col min="26" max="28" width="3.7109375" style="34" customWidth="1"/>
    <col min="29" max="29" width="12.8515625" style="34" customWidth="1"/>
    <col min="30" max="33" width="21.42187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421875" style="34" hidden="1" customWidth="1"/>
    <col min="38" max="38" width="4.57421875" style="34" customWidth="1"/>
    <col min="39" max="39" width="115.7109375" style="34" customWidth="1"/>
    <col min="40" max="41" width="10.57421875" style="296" customWidth="1"/>
    <col min="42" max="42" width="13.421875" style="296" customWidth="1"/>
    <col min="43" max="50" width="10.57421875" style="296" customWidth="1"/>
    <col min="51" max="16384" width="10.57421875" style="34" customWidth="1"/>
  </cols>
  <sheetData>
    <row r="1" ht="14.25" hidden="1"/>
    <row r="2" ht="14.25" hidden="1"/>
    <row r="3" ht="14.25" hidden="1"/>
    <row r="4" spans="10:37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10:37" ht="25.5" customHeight="1">
      <c r="J5" s="86"/>
      <c r="K5" s="86"/>
      <c r="L5" s="773" t="s">
        <v>667</v>
      </c>
      <c r="M5" s="773"/>
      <c r="N5" s="773"/>
      <c r="O5" s="773"/>
      <c r="P5" s="773"/>
      <c r="Q5" s="773"/>
      <c r="R5" s="773"/>
      <c r="S5" s="773"/>
      <c r="T5" s="773"/>
      <c r="U5" s="773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10:25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12:23" s="452" customFormat="1" ht="5.25" hidden="1">
      <c r="L7" s="617"/>
      <c r="M7" s="618"/>
      <c r="N7" s="812"/>
      <c r="O7" s="812"/>
      <c r="P7" s="812"/>
      <c r="Q7" s="812"/>
      <c r="R7" s="812"/>
      <c r="S7" s="812"/>
      <c r="T7" s="812"/>
      <c r="U7" s="812"/>
      <c r="V7" s="339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789" t="str">
        <f>IF(datePr_ch="",IF(datePr="","",datePr),datePr_ch)</f>
        <v>09.06.2020</v>
      </c>
      <c r="O8" s="789"/>
      <c r="P8" s="789"/>
      <c r="Q8" s="789"/>
      <c r="R8" s="789"/>
      <c r="S8" s="789"/>
      <c r="T8" s="789"/>
      <c r="U8" s="789"/>
      <c r="V8" s="666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789" t="str">
        <f>IF(numberPr_ch="",IF(numberPr="","",numberPr),numberPr_ch)</f>
        <v>437</v>
      </c>
      <c r="O9" s="789"/>
      <c r="P9" s="789"/>
      <c r="Q9" s="789"/>
      <c r="R9" s="789"/>
      <c r="S9" s="789"/>
      <c r="T9" s="789"/>
      <c r="U9" s="789"/>
      <c r="V9" s="666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7"/>
      <c r="M10" s="618"/>
      <c r="N10" s="812"/>
      <c r="O10" s="812"/>
      <c r="P10" s="812"/>
      <c r="Q10" s="812"/>
      <c r="R10" s="812"/>
      <c r="S10" s="812"/>
      <c r="T10" s="812"/>
      <c r="U10" s="812"/>
      <c r="V10" s="339"/>
      <c r="W10" s="339"/>
    </row>
    <row r="11" spans="12:33" s="317" customFormat="1" ht="9.75" customHeight="1" hidden="1">
      <c r="L11" s="838"/>
      <c r="M11" s="838"/>
      <c r="N11" s="336"/>
      <c r="O11" s="336"/>
      <c r="P11" s="336"/>
      <c r="Q11" s="336"/>
      <c r="R11" s="336"/>
      <c r="S11" s="839"/>
      <c r="T11" s="839"/>
      <c r="U11" s="839"/>
      <c r="V11" s="839"/>
      <c r="W11" s="839"/>
      <c r="X11" s="839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44"/>
      <c r="M12" s="744"/>
      <c r="N12" s="210"/>
      <c r="O12" s="210"/>
      <c r="P12" s="210"/>
      <c r="Q12" s="210"/>
      <c r="R12" s="210"/>
      <c r="S12" s="840"/>
      <c r="T12" s="840"/>
      <c r="U12" s="840"/>
      <c r="V12" s="840"/>
      <c r="W12" s="840"/>
      <c r="X12" s="840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10:37" ht="14.25">
      <c r="J13" s="86"/>
      <c r="K13" s="86"/>
      <c r="L13" s="35"/>
      <c r="M13" s="35"/>
      <c r="N13" s="35"/>
      <c r="O13" s="35"/>
      <c r="P13" s="35"/>
      <c r="Q13" s="35"/>
      <c r="R13" s="35"/>
      <c r="S13" s="841"/>
      <c r="T13" s="841"/>
      <c r="U13" s="841"/>
      <c r="V13" s="841"/>
      <c r="W13" s="841"/>
      <c r="X13" s="841"/>
      <c r="Y13" s="413"/>
      <c r="AD13" s="841"/>
      <c r="AE13" s="841"/>
      <c r="AF13" s="841"/>
      <c r="AG13" s="841"/>
      <c r="AH13" s="841"/>
      <c r="AI13" s="841"/>
      <c r="AJ13" s="841"/>
      <c r="AK13" s="841"/>
    </row>
    <row r="14" spans="10:39" ht="14.25">
      <c r="J14" s="86"/>
      <c r="K14" s="86"/>
      <c r="L14" s="771" t="s">
        <v>496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32" t="s">
        <v>497</v>
      </c>
    </row>
    <row r="15" spans="10:39" ht="14.25" customHeight="1">
      <c r="J15" s="86"/>
      <c r="K15" s="86"/>
      <c r="L15" s="771" t="s">
        <v>95</v>
      </c>
      <c r="M15" s="771" t="s">
        <v>513</v>
      </c>
      <c r="N15" s="771" t="s">
        <v>432</v>
      </c>
      <c r="O15" s="771"/>
      <c r="P15" s="771"/>
      <c r="Q15" s="771"/>
      <c r="R15" s="842" t="s">
        <v>404</v>
      </c>
      <c r="S15" s="842"/>
      <c r="T15" s="842"/>
      <c r="U15" s="842"/>
      <c r="V15" s="842" t="s">
        <v>433</v>
      </c>
      <c r="W15" s="842"/>
      <c r="X15" s="842"/>
      <c r="Y15" s="842"/>
      <c r="Z15" s="842" t="s">
        <v>407</v>
      </c>
      <c r="AA15" s="842"/>
      <c r="AB15" s="842"/>
      <c r="AC15" s="842"/>
      <c r="AD15" s="842" t="s">
        <v>501</v>
      </c>
      <c r="AE15" s="842"/>
      <c r="AF15" s="842"/>
      <c r="AG15" s="842"/>
      <c r="AH15" s="842"/>
      <c r="AI15" s="842"/>
      <c r="AJ15" s="842"/>
      <c r="AK15" s="771" t="s">
        <v>341</v>
      </c>
      <c r="AL15" s="816" t="s">
        <v>278</v>
      </c>
      <c r="AM15" s="732"/>
    </row>
    <row r="16" spans="10:39" ht="26.25" customHeight="1">
      <c r="J16" s="86"/>
      <c r="K16" s="86"/>
      <c r="L16" s="771"/>
      <c r="M16" s="771"/>
      <c r="N16" s="771"/>
      <c r="O16" s="771"/>
      <c r="P16" s="771"/>
      <c r="Q16" s="771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 t="s">
        <v>434</v>
      </c>
      <c r="AE16" s="842"/>
      <c r="AF16" s="732" t="s">
        <v>435</v>
      </c>
      <c r="AG16" s="732"/>
      <c r="AH16" s="844" t="s">
        <v>503</v>
      </c>
      <c r="AI16" s="844"/>
      <c r="AJ16" s="844"/>
      <c r="AK16" s="771"/>
      <c r="AL16" s="816"/>
      <c r="AM16" s="732"/>
    </row>
    <row r="17" spans="10:39" ht="14.25" customHeight="1">
      <c r="J17" s="86"/>
      <c r="K17" s="86"/>
      <c r="L17" s="771"/>
      <c r="M17" s="771"/>
      <c r="N17" s="771"/>
      <c r="O17" s="771"/>
      <c r="P17" s="771"/>
      <c r="Q17" s="771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43" t="s">
        <v>406</v>
      </c>
      <c r="AJ17" s="843"/>
      <c r="AK17" s="771"/>
      <c r="AL17" s="816"/>
      <c r="AM17" s="732"/>
    </row>
    <row r="18" spans="10:39" ht="12" customHeight="1">
      <c r="J18" s="86"/>
      <c r="K18" s="247">
        <v>1</v>
      </c>
      <c r="L18" s="564" t="s">
        <v>96</v>
      </c>
      <c r="M18" s="564" t="s">
        <v>52</v>
      </c>
      <c r="N18" s="811">
        <f ca="1">OFFSET(N18,0,-1)+1</f>
        <v>3</v>
      </c>
      <c r="O18" s="811"/>
      <c r="P18" s="811"/>
      <c r="Q18" s="811"/>
      <c r="R18" s="811">
        <f ca="1">OFFSET(R18,0,-4)+1</f>
        <v>4</v>
      </c>
      <c r="S18" s="811"/>
      <c r="T18" s="811"/>
      <c r="U18" s="811"/>
      <c r="V18" s="811">
        <f ca="1">OFFSET(V18,0,-4)+1</f>
        <v>5</v>
      </c>
      <c r="W18" s="811"/>
      <c r="X18" s="811"/>
      <c r="Y18" s="811"/>
      <c r="Z18" s="566"/>
      <c r="AA18" s="566"/>
      <c r="AB18" s="566">
        <f ca="1">OFFSET(V18,0,0)+1</f>
        <v>6</v>
      </c>
      <c r="AC18" s="567">
        <f>AB18</f>
        <v>6</v>
      </c>
      <c r="AD18" s="565">
        <f ca="1">OFFSET(AD18,0,-1)+1</f>
        <v>7</v>
      </c>
      <c r="AE18" s="565">
        <f aca="true" ca="1" t="shared" si="0" ref="AE18:AJ18">OFFSET(AE18,0,-1)+1</f>
        <v>8</v>
      </c>
      <c r="AF18" s="565">
        <f ca="1" t="shared" si="0"/>
        <v>9</v>
      </c>
      <c r="AG18" s="565">
        <f ca="1" t="shared" si="0"/>
        <v>10</v>
      </c>
      <c r="AH18" s="565">
        <f ca="1" t="shared" si="0"/>
        <v>11</v>
      </c>
      <c r="AI18" s="565">
        <f ca="1" t="shared" si="0"/>
        <v>12</v>
      </c>
      <c r="AJ18" s="565">
        <f ca="1" t="shared" si="0"/>
        <v>13</v>
      </c>
      <c r="AK18" s="565">
        <f ca="1">OFFSET(AK18,0,-1)+1</f>
        <v>14</v>
      </c>
      <c r="AL18" s="568"/>
      <c r="AM18" s="565">
        <v>15</v>
      </c>
    </row>
    <row r="19" spans="1:39" ht="22.5">
      <c r="A19" s="831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 t="e">
        <f>mergeValue(A19)</f>
        <v>#NAME?</v>
      </c>
      <c r="M19" s="563" t="s">
        <v>23</v>
      </c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33"/>
      <c r="AL19" s="833"/>
      <c r="AM19" s="604" t="s">
        <v>665</v>
      </c>
    </row>
    <row r="20" spans="1:39" ht="22.5">
      <c r="A20" s="831"/>
      <c r="B20" s="831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e">
        <f>mergeValue(A20)&amp;"."&amp;mergeValue(B20)</f>
        <v>#NAME?</v>
      </c>
      <c r="M20" s="158" t="s">
        <v>18</v>
      </c>
      <c r="N20" s="832"/>
      <c r="O20" s="832"/>
      <c r="P20" s="832"/>
      <c r="Q20" s="832"/>
      <c r="R20" s="832"/>
      <c r="S20" s="832"/>
      <c r="T20" s="832"/>
      <c r="U20" s="832"/>
      <c r="V20" s="832"/>
      <c r="W20" s="832"/>
      <c r="X20" s="832"/>
      <c r="Y20" s="832"/>
      <c r="Z20" s="832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832"/>
      <c r="AL20" s="832"/>
      <c r="AM20" s="603" t="s">
        <v>511</v>
      </c>
    </row>
    <row r="21" spans="1:39" ht="45">
      <c r="A21" s="831"/>
      <c r="B21" s="831"/>
      <c r="C21" s="831">
        <v>1</v>
      </c>
      <c r="D21" s="296"/>
      <c r="E21" s="296"/>
      <c r="F21" s="346"/>
      <c r="G21" s="347"/>
      <c r="H21" s="347"/>
      <c r="I21" s="218"/>
      <c r="J21" s="46"/>
      <c r="K21" s="34"/>
      <c r="L21" s="337" t="e">
        <f>mergeValue(A21)&amp;"."&amp;mergeValue(B21)&amp;"."&amp;mergeValue(C21)</f>
        <v>#NAME?</v>
      </c>
      <c r="M21" s="159" t="s">
        <v>400</v>
      </c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832"/>
      <c r="AM21" s="603" t="s">
        <v>633</v>
      </c>
    </row>
    <row r="22" spans="1:46" ht="19.5" customHeight="1">
      <c r="A22" s="831"/>
      <c r="B22" s="831"/>
      <c r="C22" s="831"/>
      <c r="D22" s="831">
        <v>1</v>
      </c>
      <c r="E22" s="296"/>
      <c r="F22" s="346"/>
      <c r="G22" s="347"/>
      <c r="H22" s="347"/>
      <c r="I22" s="834"/>
      <c r="J22" s="835"/>
      <c r="K22" s="802"/>
      <c r="L22" s="836" t="e">
        <f>mergeValue(A22)&amp;"."&amp;mergeValue(B22)&amp;"."&amp;mergeValue(C22)&amp;"."&amp;mergeValue(D22)</f>
        <v>#NAME?</v>
      </c>
      <c r="M22" s="837"/>
      <c r="N22" s="805" t="s">
        <v>87</v>
      </c>
      <c r="O22" s="823"/>
      <c r="P22" s="826" t="s">
        <v>96</v>
      </c>
      <c r="Q22" s="827"/>
      <c r="R22" s="805" t="s">
        <v>88</v>
      </c>
      <c r="S22" s="823"/>
      <c r="T22" s="824">
        <v>1</v>
      </c>
      <c r="U22" s="828"/>
      <c r="V22" s="805" t="s">
        <v>88</v>
      </c>
      <c r="W22" s="823"/>
      <c r="X22" s="824">
        <v>1</v>
      </c>
      <c r="Y22" s="825"/>
      <c r="Z22" s="805" t="s">
        <v>88</v>
      </c>
      <c r="AA22" s="190"/>
      <c r="AB22" s="112">
        <v>1</v>
      </c>
      <c r="AC22" s="416"/>
      <c r="AD22" s="654"/>
      <c r="AE22" s="654"/>
      <c r="AF22" s="654"/>
      <c r="AG22" s="654"/>
      <c r="AH22" s="656"/>
      <c r="AI22" s="557" t="s">
        <v>87</v>
      </c>
      <c r="AJ22" s="656"/>
      <c r="AK22" s="575" t="s">
        <v>88</v>
      </c>
      <c r="AL22" s="280"/>
      <c r="AM22" s="801" t="s">
        <v>668</v>
      </c>
      <c r="AN22" s="296" t="e">
        <f>strCheckDateOnDP(V22:AL22,List06_9_DP)</f>
        <v>#NAME?</v>
      </c>
      <c r="AO22" s="315">
        <f>IF(AND(COUNTIF(AP18:AP26,AP22)&gt;1,AP22&lt;&gt;""),"ErrUnique:HasDoubleConn","")</f>
      </c>
      <c r="AP22" s="315"/>
      <c r="AQ22" s="315"/>
      <c r="AR22" s="315"/>
      <c r="AS22" s="315"/>
      <c r="AT22" s="315"/>
    </row>
    <row r="23" spans="1:46" ht="19.5" customHeight="1">
      <c r="A23" s="831"/>
      <c r="B23" s="831"/>
      <c r="C23" s="831"/>
      <c r="D23" s="831"/>
      <c r="E23" s="296"/>
      <c r="F23" s="346"/>
      <c r="G23" s="347"/>
      <c r="H23" s="347"/>
      <c r="I23" s="834"/>
      <c r="J23" s="835"/>
      <c r="K23" s="802"/>
      <c r="L23" s="836"/>
      <c r="M23" s="837"/>
      <c r="N23" s="805"/>
      <c r="O23" s="823"/>
      <c r="P23" s="826"/>
      <c r="Q23" s="827"/>
      <c r="R23" s="805"/>
      <c r="S23" s="823"/>
      <c r="T23" s="824"/>
      <c r="U23" s="829"/>
      <c r="V23" s="805"/>
      <c r="W23" s="823"/>
      <c r="X23" s="824"/>
      <c r="Y23" s="825"/>
      <c r="Z23" s="805"/>
      <c r="AA23" s="429"/>
      <c r="AB23" s="209"/>
      <c r="AC23" s="209"/>
      <c r="AD23" s="259"/>
      <c r="AE23" s="259"/>
      <c r="AF23" s="259"/>
      <c r="AG23" s="298" t="str">
        <f>AH22&amp;"-"&amp;AJ22</f>
        <v>-</v>
      </c>
      <c r="AH23" s="298"/>
      <c r="AI23" s="298"/>
      <c r="AJ23" s="298"/>
      <c r="AK23" s="298" t="s">
        <v>88</v>
      </c>
      <c r="AL23" s="432"/>
      <c r="AM23" s="801"/>
      <c r="AO23" s="315"/>
      <c r="AP23" s="315"/>
      <c r="AQ23" s="315"/>
      <c r="AR23" s="315"/>
      <c r="AS23" s="315"/>
      <c r="AT23" s="315"/>
    </row>
    <row r="24" spans="1:46" ht="19.5" customHeight="1">
      <c r="A24" s="831"/>
      <c r="B24" s="831"/>
      <c r="C24" s="831"/>
      <c r="D24" s="831"/>
      <c r="E24" s="296"/>
      <c r="F24" s="346"/>
      <c r="G24" s="347"/>
      <c r="H24" s="347"/>
      <c r="I24" s="834"/>
      <c r="J24" s="835"/>
      <c r="K24" s="802"/>
      <c r="L24" s="836"/>
      <c r="M24" s="837"/>
      <c r="N24" s="805"/>
      <c r="O24" s="823"/>
      <c r="P24" s="826"/>
      <c r="Q24" s="827"/>
      <c r="R24" s="805"/>
      <c r="S24" s="823"/>
      <c r="T24" s="824"/>
      <c r="U24" s="830"/>
      <c r="V24" s="805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01"/>
      <c r="AO24" s="315"/>
      <c r="AP24" s="315"/>
      <c r="AQ24" s="315"/>
      <c r="AR24" s="315"/>
      <c r="AS24" s="315"/>
      <c r="AT24" s="315"/>
    </row>
    <row r="25" spans="1:46" ht="19.5" customHeight="1">
      <c r="A25" s="831"/>
      <c r="B25" s="831"/>
      <c r="C25" s="831"/>
      <c r="D25" s="831"/>
      <c r="E25" s="296"/>
      <c r="F25" s="346"/>
      <c r="G25" s="347"/>
      <c r="H25" s="347"/>
      <c r="I25" s="834"/>
      <c r="J25" s="835"/>
      <c r="K25" s="802"/>
      <c r="L25" s="836"/>
      <c r="M25" s="837"/>
      <c r="N25" s="805"/>
      <c r="O25" s="823"/>
      <c r="P25" s="826"/>
      <c r="Q25" s="827"/>
      <c r="R25" s="805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01"/>
      <c r="AO25" s="315"/>
      <c r="AP25" s="315"/>
      <c r="AQ25" s="315"/>
      <c r="AR25" s="315"/>
      <c r="AS25" s="315"/>
      <c r="AT25" s="315"/>
    </row>
    <row r="26" spans="1:50" ht="19.5" customHeight="1">
      <c r="A26" s="831"/>
      <c r="B26" s="831"/>
      <c r="C26" s="831"/>
      <c r="D26" s="831"/>
      <c r="E26" s="348"/>
      <c r="F26" s="349"/>
      <c r="G26" s="348"/>
      <c r="H26" s="348"/>
      <c r="I26" s="834"/>
      <c r="J26" s="835"/>
      <c r="K26" s="802"/>
      <c r="L26" s="836"/>
      <c r="M26" s="837"/>
      <c r="N26" s="805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01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0" ht="15" customHeight="1">
      <c r="A27" s="831"/>
      <c r="B27" s="831"/>
      <c r="C27" s="831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1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0" ht="15" customHeight="1">
      <c r="A28" s="831"/>
      <c r="B28" s="831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0" ht="15" customHeight="1">
      <c r="A29" s="831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6:50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ht="3" customHeight="1"/>
    <row r="32" spans="12:53" ht="14.25" customHeight="1">
      <c r="L32" s="616">
        <v>1</v>
      </c>
      <c r="M32" s="647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-999999999999999000000000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212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8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1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631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BA33"/>
  <sheetViews>
    <sheetView showGridLines="0" zoomScalePageLayoutView="0" workbookViewId="0" topLeftCell="K4">
      <selection activeCell="A1" sqref="A1"/>
    </sheetView>
  </sheetViews>
  <sheetFormatPr defaultColWidth="10.57421875" defaultRowHeight="11.25"/>
  <cols>
    <col min="1" max="6" width="10.57421875" style="34" hidden="1" customWidth="1"/>
    <col min="7" max="7" width="9.140625" style="96" hidden="1" customWidth="1"/>
    <col min="8" max="8" width="2.00390625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187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15625" style="34" customWidth="1"/>
    <col min="21" max="23" width="3.7109375" style="34" customWidth="1"/>
    <col min="24" max="24" width="12.8515625" style="34" customWidth="1"/>
    <col min="25" max="27" width="3.7109375" style="34" customWidth="1"/>
    <col min="28" max="28" width="12.8515625" style="34" customWidth="1"/>
    <col min="29" max="32" width="21.42187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421875" style="34" hidden="1" customWidth="1"/>
    <col min="37" max="37" width="4.57421875" style="34" customWidth="1"/>
    <col min="38" max="38" width="115.7109375" style="34" customWidth="1"/>
    <col min="39" max="40" width="10.57421875" style="296" customWidth="1"/>
    <col min="41" max="41" width="13.421875" style="296" customWidth="1"/>
    <col min="42" max="49" width="10.57421875" style="296" customWidth="1"/>
    <col min="50" max="16384" width="10.57421875" style="34" customWidth="1"/>
  </cols>
  <sheetData>
    <row r="1" ht="14.25" hidden="1"/>
    <row r="2" ht="14.25" hidden="1"/>
    <row r="3" ht="14.25" hidden="1"/>
    <row r="4" spans="10:36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10:37" ht="25.5" customHeight="1">
      <c r="J5" s="86"/>
      <c r="K5" s="86"/>
      <c r="L5" s="773" t="s">
        <v>667</v>
      </c>
      <c r="M5" s="773"/>
      <c r="N5" s="773"/>
      <c r="O5" s="773"/>
      <c r="P5" s="773"/>
      <c r="Q5" s="773"/>
      <c r="R5" s="773"/>
      <c r="S5" s="773"/>
      <c r="T5" s="773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10:24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12:23" s="452" customFormat="1" ht="5.25" hidden="1">
      <c r="L7" s="617"/>
      <c r="M7" s="618" t="s">
        <v>536</v>
      </c>
      <c r="N7" s="812">
        <f>IF(NameOrPr="","",NameOrPr)</f>
      </c>
      <c r="O7" s="812"/>
      <c r="P7" s="812"/>
      <c r="Q7" s="812"/>
      <c r="R7" s="812"/>
      <c r="S7" s="812"/>
      <c r="T7" s="812"/>
      <c r="U7" s="339"/>
      <c r="V7" s="339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"&amp;IF(datePr_ch="","утверждении","изменении")&amp;" тарифов"</f>
        <v>Дата подачи заявления об изменении тарифов</v>
      </c>
      <c r="N8" s="789" t="str">
        <f>IF(datePr_ch="",IF(datePr="","",datePr),datePr_ch)</f>
        <v>09.06.2020</v>
      </c>
      <c r="O8" s="789"/>
      <c r="P8" s="789"/>
      <c r="Q8" s="789"/>
      <c r="R8" s="789"/>
      <c r="S8" s="789"/>
      <c r="T8" s="789"/>
      <c r="U8" s="666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"&amp;IF(numberPr_ch="","утверждении","изменении")&amp;" тарифов"</f>
        <v>Номер подачи заявления об изменении тарифов</v>
      </c>
      <c r="N9" s="789" t="str">
        <f>IF(numberPr_ch="",IF(numberPr="","",numberPr),numberPr_ch)</f>
        <v>437</v>
      </c>
      <c r="O9" s="789"/>
      <c r="P9" s="789"/>
      <c r="Q9" s="789"/>
      <c r="R9" s="789"/>
      <c r="S9" s="789"/>
      <c r="T9" s="789"/>
      <c r="U9" s="666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7"/>
      <c r="M10" s="618" t="s">
        <v>535</v>
      </c>
      <c r="N10" s="812">
        <f>IF(IstPub="","",IstPub)</f>
      </c>
      <c r="O10" s="812"/>
      <c r="P10" s="812"/>
      <c r="Q10" s="812"/>
      <c r="R10" s="812"/>
      <c r="S10" s="812"/>
      <c r="T10" s="812"/>
      <c r="U10" s="339"/>
      <c r="V10" s="339"/>
      <c r="W10" s="339"/>
    </row>
    <row r="11" spans="7:49" s="253" customFormat="1" ht="11.25" hidden="1">
      <c r="G11" s="252"/>
      <c r="H11" s="252"/>
      <c r="L11" s="744"/>
      <c r="M11" s="744"/>
      <c r="N11" s="210"/>
      <c r="O11" s="210"/>
      <c r="P11" s="210"/>
      <c r="Q11" s="210"/>
      <c r="R11" s="840"/>
      <c r="S11" s="840"/>
      <c r="T11" s="840"/>
      <c r="U11" s="840"/>
      <c r="V11" s="840"/>
      <c r="W11" s="840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44"/>
      <c r="M12" s="744"/>
      <c r="N12" s="210"/>
      <c r="O12" s="210"/>
      <c r="P12" s="210"/>
      <c r="Q12" s="210"/>
      <c r="R12" s="840"/>
      <c r="S12" s="840"/>
      <c r="T12" s="840"/>
      <c r="U12" s="840"/>
      <c r="V12" s="840"/>
      <c r="W12" s="840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10:36" ht="14.25">
      <c r="J13" s="86"/>
      <c r="K13" s="86"/>
      <c r="L13" s="35"/>
      <c r="M13" s="35"/>
      <c r="N13" s="35"/>
      <c r="O13" s="35"/>
      <c r="P13" s="35"/>
      <c r="Q13" s="35"/>
      <c r="R13" s="841"/>
      <c r="S13" s="841"/>
      <c r="T13" s="841"/>
      <c r="U13" s="841"/>
      <c r="V13" s="841"/>
      <c r="W13" s="841"/>
      <c r="X13" s="413"/>
      <c r="AC13" s="841"/>
      <c r="AD13" s="841"/>
      <c r="AE13" s="841"/>
      <c r="AF13" s="841"/>
      <c r="AG13" s="841"/>
      <c r="AH13" s="841"/>
      <c r="AI13" s="841"/>
      <c r="AJ13" s="841"/>
    </row>
    <row r="14" spans="10:38" ht="14.25" customHeight="1">
      <c r="J14" s="86"/>
      <c r="K14" s="86"/>
      <c r="L14" s="771" t="s">
        <v>496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32" t="s">
        <v>497</v>
      </c>
    </row>
    <row r="15" spans="10:38" ht="14.25" customHeight="1">
      <c r="J15" s="86"/>
      <c r="K15" s="86"/>
      <c r="L15" s="771" t="s">
        <v>95</v>
      </c>
      <c r="M15" s="771" t="s">
        <v>513</v>
      </c>
      <c r="N15" s="771" t="s">
        <v>432</v>
      </c>
      <c r="O15" s="771"/>
      <c r="P15" s="771"/>
      <c r="Q15" s="842" t="s">
        <v>404</v>
      </c>
      <c r="R15" s="842"/>
      <c r="S15" s="842"/>
      <c r="T15" s="842"/>
      <c r="U15" s="842" t="s">
        <v>433</v>
      </c>
      <c r="V15" s="842"/>
      <c r="W15" s="842"/>
      <c r="X15" s="842"/>
      <c r="Y15" s="842" t="s">
        <v>407</v>
      </c>
      <c r="Z15" s="842"/>
      <c r="AA15" s="842"/>
      <c r="AB15" s="842"/>
      <c r="AC15" s="842" t="s">
        <v>501</v>
      </c>
      <c r="AD15" s="842"/>
      <c r="AE15" s="842"/>
      <c r="AF15" s="842"/>
      <c r="AG15" s="842"/>
      <c r="AH15" s="842"/>
      <c r="AI15" s="842"/>
      <c r="AJ15" s="771" t="s">
        <v>341</v>
      </c>
      <c r="AK15" s="816" t="s">
        <v>278</v>
      </c>
      <c r="AL15" s="732"/>
    </row>
    <row r="16" spans="10:38" ht="27.75" customHeight="1">
      <c r="J16" s="86"/>
      <c r="K16" s="86"/>
      <c r="L16" s="771"/>
      <c r="M16" s="771"/>
      <c r="N16" s="771"/>
      <c r="O16" s="771"/>
      <c r="P16" s="771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 t="s">
        <v>434</v>
      </c>
      <c r="AD16" s="842"/>
      <c r="AE16" s="732" t="s">
        <v>435</v>
      </c>
      <c r="AF16" s="732"/>
      <c r="AG16" s="844" t="s">
        <v>503</v>
      </c>
      <c r="AH16" s="844"/>
      <c r="AI16" s="844"/>
      <c r="AJ16" s="771"/>
      <c r="AK16" s="816"/>
      <c r="AL16" s="732"/>
    </row>
    <row r="17" spans="10:38" ht="14.25" customHeight="1">
      <c r="J17" s="86"/>
      <c r="K17" s="86"/>
      <c r="L17" s="771"/>
      <c r="M17" s="771"/>
      <c r="N17" s="771"/>
      <c r="O17" s="771"/>
      <c r="P17" s="771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43" t="s">
        <v>406</v>
      </c>
      <c r="AI17" s="843"/>
      <c r="AJ17" s="771"/>
      <c r="AK17" s="816"/>
      <c r="AL17" s="732"/>
    </row>
    <row r="18" spans="10:38" ht="12" customHeight="1">
      <c r="J18" s="86"/>
      <c r="K18" s="247">
        <v>1</v>
      </c>
      <c r="L18" s="564" t="s">
        <v>96</v>
      </c>
      <c r="M18" s="564" t="s">
        <v>52</v>
      </c>
      <c r="N18" s="811">
        <f ca="1">OFFSET(N18,0,-1)+1</f>
        <v>3</v>
      </c>
      <c r="O18" s="811"/>
      <c r="P18" s="811"/>
      <c r="Q18" s="811">
        <f ca="1">OFFSET(Q18,0,-3)+1</f>
        <v>4</v>
      </c>
      <c r="R18" s="811"/>
      <c r="S18" s="811"/>
      <c r="T18" s="811"/>
      <c r="U18" s="811">
        <f ca="1">OFFSET(U18,0,-4)+1</f>
        <v>5</v>
      </c>
      <c r="V18" s="811"/>
      <c r="W18" s="811"/>
      <c r="X18" s="811"/>
      <c r="Y18" s="566"/>
      <c r="Z18" s="566"/>
      <c r="AA18" s="566">
        <f ca="1">OFFSET(U18,0,0)+1</f>
        <v>6</v>
      </c>
      <c r="AB18" s="567">
        <f>AA18</f>
        <v>6</v>
      </c>
      <c r="AC18" s="565">
        <f aca="true" ca="1" t="shared" si="0" ref="AC18:AJ18">OFFSET(AC18,0,-1)+1</f>
        <v>7</v>
      </c>
      <c r="AD18" s="565">
        <f ca="1" t="shared" si="0"/>
        <v>8</v>
      </c>
      <c r="AE18" s="565">
        <f ca="1" t="shared" si="0"/>
        <v>9</v>
      </c>
      <c r="AF18" s="565">
        <f ca="1" t="shared" si="0"/>
        <v>10</v>
      </c>
      <c r="AG18" s="565">
        <f ca="1" t="shared" si="0"/>
        <v>11</v>
      </c>
      <c r="AH18" s="565">
        <f ca="1" t="shared" si="0"/>
        <v>12</v>
      </c>
      <c r="AI18" s="565">
        <f ca="1" t="shared" si="0"/>
        <v>13</v>
      </c>
      <c r="AJ18" s="565">
        <f ca="1" t="shared" si="0"/>
        <v>14</v>
      </c>
      <c r="AK18" s="568"/>
      <c r="AL18" s="565">
        <v>15</v>
      </c>
    </row>
    <row r="19" spans="1:38" ht="22.5">
      <c r="A19" s="831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 t="e">
        <f>mergeValue(A19)</f>
        <v>#NAME?</v>
      </c>
      <c r="M19" s="208" t="s">
        <v>23</v>
      </c>
      <c r="N19" s="855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6"/>
      <c r="AK19" s="856"/>
      <c r="AL19" s="602" t="s">
        <v>665</v>
      </c>
    </row>
    <row r="20" spans="1:38" ht="22.5">
      <c r="A20" s="831"/>
      <c r="B20" s="831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e">
        <f>mergeValue(A20)&amp;"."&amp;mergeValue(B20)</f>
        <v>#NAME?</v>
      </c>
      <c r="M20" s="158" t="s">
        <v>18</v>
      </c>
      <c r="N20" s="851"/>
      <c r="O20" s="832"/>
      <c r="P20" s="832"/>
      <c r="Q20" s="832"/>
      <c r="R20" s="832"/>
      <c r="S20" s="832"/>
      <c r="T20" s="832"/>
      <c r="U20" s="832"/>
      <c r="V20" s="832"/>
      <c r="W20" s="832"/>
      <c r="X20" s="832"/>
      <c r="Y20" s="832"/>
      <c r="Z20" s="832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832"/>
      <c r="AL20" s="601" t="s">
        <v>511</v>
      </c>
    </row>
    <row r="21" spans="1:38" ht="45">
      <c r="A21" s="831"/>
      <c r="B21" s="831"/>
      <c r="C21" s="831">
        <v>1</v>
      </c>
      <c r="D21" s="296"/>
      <c r="E21" s="296"/>
      <c r="F21" s="346"/>
      <c r="G21" s="347"/>
      <c r="H21" s="347"/>
      <c r="I21" s="218"/>
      <c r="J21" s="46"/>
      <c r="K21" s="34"/>
      <c r="L21" s="337" t="e">
        <f>mergeValue(A21)&amp;"."&amp;mergeValue(B21)&amp;"."&amp;mergeValue(C21)</f>
        <v>#NAME?</v>
      </c>
      <c r="M21" s="159" t="s">
        <v>400</v>
      </c>
      <c r="N21" s="851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601" t="s">
        <v>633</v>
      </c>
    </row>
    <row r="22" spans="1:45" ht="19.5" customHeight="1">
      <c r="A22" s="831"/>
      <c r="B22" s="831"/>
      <c r="C22" s="831"/>
      <c r="D22" s="831">
        <v>1</v>
      </c>
      <c r="E22" s="296"/>
      <c r="F22" s="346"/>
      <c r="G22" s="347"/>
      <c r="H22" s="347"/>
      <c r="I22" s="834"/>
      <c r="J22" s="835"/>
      <c r="K22" s="802"/>
      <c r="L22" s="852" t="e">
        <f>mergeValue(A22)&amp;"."&amp;mergeValue(B22)&amp;"."&amp;mergeValue(C22)&amp;"."&amp;mergeValue(D22)</f>
        <v>#NAME?</v>
      </c>
      <c r="M22" s="845"/>
      <c r="N22" s="847"/>
      <c r="O22" s="826" t="s">
        <v>96</v>
      </c>
      <c r="P22" s="827"/>
      <c r="Q22" s="805" t="s">
        <v>88</v>
      </c>
      <c r="R22" s="823"/>
      <c r="S22" s="824">
        <v>1</v>
      </c>
      <c r="T22" s="848"/>
      <c r="U22" s="805" t="s">
        <v>88</v>
      </c>
      <c r="V22" s="823"/>
      <c r="W22" s="824" t="s">
        <v>96</v>
      </c>
      <c r="X22" s="853"/>
      <c r="Y22" s="805" t="s">
        <v>88</v>
      </c>
      <c r="Z22" s="190"/>
      <c r="AA22" s="112">
        <v>1</v>
      </c>
      <c r="AB22" s="582"/>
      <c r="AC22" s="654"/>
      <c r="AD22" s="654"/>
      <c r="AE22" s="655"/>
      <c r="AF22" s="654"/>
      <c r="AG22" s="656"/>
      <c r="AH22" s="557" t="s">
        <v>87</v>
      </c>
      <c r="AI22" s="656"/>
      <c r="AJ22" s="575" t="s">
        <v>88</v>
      </c>
      <c r="AK22" s="280"/>
      <c r="AL22" s="801" t="s">
        <v>668</v>
      </c>
      <c r="AM22" s="296" t="e">
        <f>strCheckDateOnDP(AC22:AK22,List06_10_DP)</f>
        <v>#NAME?</v>
      </c>
      <c r="AN22" s="315">
        <f>IF(AND(COUNTIF(AO18:AO26,AO22)&gt;1,AO22&lt;&gt;""),"ErrUnique:HasDoubleConn","")</f>
      </c>
      <c r="AO22" s="315"/>
      <c r="AP22" s="315"/>
      <c r="AQ22" s="315"/>
      <c r="AR22" s="315"/>
      <c r="AS22" s="315"/>
    </row>
    <row r="23" spans="1:45" ht="19.5" customHeight="1">
      <c r="A23" s="831"/>
      <c r="B23" s="831"/>
      <c r="C23" s="831"/>
      <c r="D23" s="831"/>
      <c r="E23" s="296"/>
      <c r="F23" s="346"/>
      <c r="G23" s="347"/>
      <c r="H23" s="347"/>
      <c r="I23" s="834"/>
      <c r="J23" s="835"/>
      <c r="K23" s="802"/>
      <c r="L23" s="836"/>
      <c r="M23" s="846"/>
      <c r="N23" s="847"/>
      <c r="O23" s="826"/>
      <c r="P23" s="827"/>
      <c r="Q23" s="805"/>
      <c r="R23" s="823"/>
      <c r="S23" s="824"/>
      <c r="T23" s="849"/>
      <c r="U23" s="805"/>
      <c r="V23" s="823"/>
      <c r="W23" s="824"/>
      <c r="X23" s="854"/>
      <c r="Y23" s="805"/>
      <c r="Z23" s="429"/>
      <c r="AA23" s="209"/>
      <c r="AB23" s="209"/>
      <c r="AC23" s="259"/>
      <c r="AD23" s="259"/>
      <c r="AE23" s="259"/>
      <c r="AF23" s="298" t="str">
        <f>AG22&amp;"-"&amp;AI22</f>
        <v>-</v>
      </c>
      <c r="AG23" s="298"/>
      <c r="AH23" s="298"/>
      <c r="AI23" s="298"/>
      <c r="AJ23" s="298" t="s">
        <v>88</v>
      </c>
      <c r="AK23" s="432"/>
      <c r="AL23" s="801"/>
      <c r="AN23" s="315"/>
      <c r="AO23" s="315"/>
      <c r="AP23" s="315"/>
      <c r="AQ23" s="315"/>
      <c r="AR23" s="315"/>
      <c r="AS23" s="315"/>
    </row>
    <row r="24" spans="1:45" ht="19.5" customHeight="1">
      <c r="A24" s="831"/>
      <c r="B24" s="831"/>
      <c r="C24" s="831"/>
      <c r="D24" s="831"/>
      <c r="E24" s="296"/>
      <c r="F24" s="346"/>
      <c r="G24" s="347"/>
      <c r="H24" s="347"/>
      <c r="I24" s="834"/>
      <c r="J24" s="835"/>
      <c r="K24" s="802"/>
      <c r="L24" s="836"/>
      <c r="M24" s="846"/>
      <c r="N24" s="847"/>
      <c r="O24" s="826"/>
      <c r="P24" s="827"/>
      <c r="Q24" s="805"/>
      <c r="R24" s="823"/>
      <c r="S24" s="824"/>
      <c r="T24" s="850"/>
      <c r="U24" s="805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01"/>
      <c r="AN24" s="315"/>
      <c r="AO24" s="315"/>
      <c r="AP24" s="315"/>
      <c r="AQ24" s="315"/>
      <c r="AR24" s="315"/>
      <c r="AS24" s="315"/>
    </row>
    <row r="25" spans="1:45" ht="19.5" customHeight="1">
      <c r="A25" s="831"/>
      <c r="B25" s="831"/>
      <c r="C25" s="831"/>
      <c r="D25" s="831"/>
      <c r="E25" s="296"/>
      <c r="F25" s="346"/>
      <c r="G25" s="347"/>
      <c r="H25" s="347"/>
      <c r="I25" s="834"/>
      <c r="J25" s="835"/>
      <c r="K25" s="802"/>
      <c r="L25" s="836"/>
      <c r="M25" s="846"/>
      <c r="N25" s="847"/>
      <c r="O25" s="826"/>
      <c r="P25" s="827"/>
      <c r="Q25" s="805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01"/>
      <c r="AN25" s="315"/>
      <c r="AO25" s="315"/>
      <c r="AP25" s="315"/>
      <c r="AQ25" s="315"/>
      <c r="AR25" s="315"/>
      <c r="AS25" s="315"/>
    </row>
    <row r="26" spans="1:49" ht="19.5" customHeight="1">
      <c r="A26" s="831"/>
      <c r="B26" s="831"/>
      <c r="C26" s="831"/>
      <c r="D26" s="831"/>
      <c r="E26" s="348"/>
      <c r="F26" s="349"/>
      <c r="G26" s="348"/>
      <c r="H26" s="348"/>
      <c r="I26" s="834"/>
      <c r="J26" s="835"/>
      <c r="K26" s="802"/>
      <c r="L26" s="836"/>
      <c r="M26" s="846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01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49" ht="15" customHeight="1">
      <c r="A27" s="831"/>
      <c r="B27" s="831"/>
      <c r="C27" s="831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1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49" ht="15" customHeight="1">
      <c r="A28" s="831"/>
      <c r="B28" s="831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49" ht="15" customHeight="1">
      <c r="A29" s="831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6:49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39:50" ht="3" customHeight="1">
      <c r="AM31" s="34"/>
      <c r="AX31" s="296"/>
    </row>
    <row r="32" spans="12:53" ht="14.25" customHeight="1">
      <c r="L32" s="616">
        <v>1</v>
      </c>
      <c r="M32" s="647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-999999999999999000000000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5:N15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.00390625" style="135" bestFit="1" customWidth="1"/>
    <col min="5" max="5" width="11.28125" style="135" customWidth="1"/>
    <col min="6" max="6" width="41.00390625" style="135" customWidth="1"/>
    <col min="7" max="7" width="18.00390625" style="135" customWidth="1"/>
    <col min="8" max="8" width="13.140625" style="135" customWidth="1"/>
    <col min="9" max="9" width="11.42187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 customWidth="1"/>
  </cols>
  <sheetData>
    <row r="1" ht="14.25" hidden="1"/>
    <row r="2" ht="14.25" hidden="1"/>
    <row r="3" ht="14.25" hidden="1"/>
    <row r="4" ht="3" customHeight="1"/>
    <row r="5" spans="1:11" s="34" customFormat="1" ht="199.5">
      <c r="A5" s="129"/>
      <c r="C5" s="46"/>
      <c r="D5" s="857" t="s">
        <v>514</v>
      </c>
      <c r="E5" s="857"/>
      <c r="F5" s="857"/>
      <c r="G5" s="857"/>
      <c r="H5" s="857"/>
      <c r="I5" s="857"/>
      <c r="J5" s="857"/>
      <c r="K5" s="578"/>
    </row>
    <row r="6" spans="4:11" ht="3" customHeight="1" hidden="1">
      <c r="D6" s="136"/>
      <c r="E6" s="136"/>
      <c r="G6" s="136"/>
      <c r="H6" s="136"/>
      <c r="I6" s="136"/>
      <c r="J6" s="136"/>
      <c r="K6" s="136"/>
    </row>
    <row r="7" spans="2:12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4:11" ht="14.25">
      <c r="D8" s="859" t="s">
        <v>496</v>
      </c>
      <c r="E8" s="859"/>
      <c r="F8" s="859"/>
      <c r="G8" s="859"/>
      <c r="H8" s="859"/>
      <c r="I8" s="859"/>
      <c r="J8" s="859"/>
      <c r="K8" s="859" t="s">
        <v>497</v>
      </c>
    </row>
    <row r="9" spans="4:11" ht="14.25">
      <c r="D9" s="859" t="s">
        <v>95</v>
      </c>
      <c r="E9" s="859" t="s">
        <v>517</v>
      </c>
      <c r="F9" s="859"/>
      <c r="G9" s="859" t="s">
        <v>518</v>
      </c>
      <c r="H9" s="859"/>
      <c r="I9" s="859"/>
      <c r="J9" s="859"/>
      <c r="K9" s="859"/>
    </row>
    <row r="10" spans="4:11" ht="22.5">
      <c r="D10" s="859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59"/>
    </row>
    <row r="11" spans="4:11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57"/>
      <c r="F12" s="650"/>
      <c r="G12" s="650"/>
      <c r="H12" s="650"/>
      <c r="I12" s="668"/>
      <c r="J12" s="651"/>
      <c r="K12" s="774" t="s">
        <v>521</v>
      </c>
      <c r="M12" s="597">
        <f>IF(ISERROR(INDEX(kind_of_nameforms,MATCH(E12,kind_of_forms,0),1)),"",INDEX(kind_of_nameforms,MATCH(E12,kind_of_forms,0),1))</f>
      </c>
      <c r="N12" s="598"/>
    </row>
    <row r="13" spans="1:11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6"/>
    </row>
    <row r="14" spans="1:3" ht="3" customHeight="1">
      <c r="A14" s="135"/>
      <c r="B14" s="135"/>
      <c r="C14" s="135"/>
    </row>
    <row r="15" spans="5:10" ht="27.75" customHeight="1">
      <c r="E15" s="858" t="s">
        <v>632</v>
      </c>
      <c r="F15" s="858"/>
      <c r="G15" s="858"/>
      <c r="H15" s="858"/>
      <c r="I15" s="858"/>
      <c r="J15" s="85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6:I15"/>
  <sheetViews>
    <sheetView showGridLines="0" zoomScalePageLayoutView="0" workbookViewId="0" topLeftCell="C6">
      <selection activeCell="E20" sqref="E20"/>
    </sheetView>
  </sheetViews>
  <sheetFormatPr defaultColWidth="9.140625" defaultRowHeight="11.25"/>
  <cols>
    <col min="1" max="2" width="9.140625" style="12" hidden="1" customWidth="1"/>
    <col min="3" max="3" width="3.7109375" style="48" bestFit="1" customWidth="1"/>
    <col min="4" max="4" width="6.28125" style="12" bestFit="1" customWidth="1"/>
    <col min="5" max="5" width="94.8515625" style="12" customWidth="1"/>
    <col min="6" max="16384" width="9.140625" style="12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9"/>
      <c r="D6" s="13"/>
      <c r="E6" s="13"/>
    </row>
    <row r="7" spans="3:6" ht="22.5">
      <c r="C7" s="49"/>
      <c r="D7" s="727" t="s">
        <v>316</v>
      </c>
      <c r="E7" s="729"/>
      <c r="F7" s="580"/>
    </row>
    <row r="8" spans="3:5" ht="3" customHeight="1">
      <c r="C8" s="49"/>
      <c r="D8" s="13"/>
      <c r="E8" s="13"/>
    </row>
    <row r="9" spans="3:5" ht="15.75" customHeight="1">
      <c r="C9" s="49"/>
      <c r="D9" s="103" t="s">
        <v>95</v>
      </c>
      <c r="E9" s="548" t="s">
        <v>315</v>
      </c>
    </row>
    <row r="10" spans="3:5" ht="12" customHeight="1">
      <c r="C10" s="49"/>
      <c r="D10" s="41" t="s">
        <v>96</v>
      </c>
      <c r="E10" s="41" t="s">
        <v>52</v>
      </c>
    </row>
    <row r="11" spans="3:5" ht="11.25" customHeight="1" hidden="1">
      <c r="C11" s="49"/>
      <c r="D11" s="257">
        <v>0</v>
      </c>
      <c r="E11" s="549"/>
    </row>
    <row r="12" spans="3:5" ht="15" customHeight="1">
      <c r="C12" s="220"/>
      <c r="D12" s="127">
        <v>1</v>
      </c>
      <c r="E12" s="221" t="s">
        <v>2238</v>
      </c>
    </row>
    <row r="13" spans="3:5" ht="12" customHeight="1">
      <c r="C13" s="49"/>
      <c r="D13" s="550"/>
      <c r="E13" s="551" t="s">
        <v>180</v>
      </c>
    </row>
    <row r="14" ht="3" customHeight="1"/>
    <row r="15" spans="3:9" ht="22.5" customHeight="1">
      <c r="C15" s="222"/>
      <c r="D15" s="860" t="s">
        <v>317</v>
      </c>
      <c r="E15" s="860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1:L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48" customWidth="1"/>
    <col min="4" max="4" width="6.28125" style="12" customWidth="1"/>
    <col min="5" max="5" width="94.8515625" style="12" customWidth="1"/>
    <col min="6" max="16384" width="9.140625" style="12" customWidth="1"/>
  </cols>
  <sheetData>
    <row r="1" ht="14.25" hidden="1">
      <c r="L1" s="552"/>
    </row>
    <row r="2" ht="14.25" hidden="1"/>
    <row r="3" ht="14.25" hidden="1"/>
    <row r="4" ht="14.25" hidden="1"/>
    <row r="5" ht="14.25" hidden="1"/>
    <row r="6" spans="3:5" ht="3" customHeight="1">
      <c r="C6" s="49"/>
      <c r="D6" s="13"/>
      <c r="E6" s="13"/>
    </row>
    <row r="7" spans="3:6" ht="22.5">
      <c r="C7" s="49"/>
      <c r="D7" s="857" t="s">
        <v>58</v>
      </c>
      <c r="E7" s="857"/>
      <c r="F7" s="580"/>
    </row>
    <row r="8" spans="3:5" ht="3" customHeight="1">
      <c r="C8" s="49"/>
      <c r="D8" s="13"/>
      <c r="E8" s="13"/>
    </row>
    <row r="9" spans="3:5" ht="15.75" customHeight="1">
      <c r="C9" s="49"/>
      <c r="D9" s="103" t="s">
        <v>95</v>
      </c>
      <c r="E9" s="115" t="s">
        <v>179</v>
      </c>
    </row>
    <row r="10" spans="3:5" ht="12" customHeight="1">
      <c r="C10" s="49"/>
      <c r="D10" s="41" t="s">
        <v>96</v>
      </c>
      <c r="E10" s="41" t="s">
        <v>52</v>
      </c>
    </row>
    <row r="11" spans="3:5" ht="15" customHeight="1" hidden="1">
      <c r="C11" s="49"/>
      <c r="D11" s="127">
        <v>0</v>
      </c>
      <c r="E11" s="256"/>
    </row>
    <row r="12" spans="3:5" ht="14.25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B2:E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45" customWidth="1"/>
    <col min="2" max="2" width="34.57421875" style="45" customWidth="1"/>
    <col min="3" max="3" width="85.57421875" style="45" customWidth="1"/>
    <col min="4" max="4" width="17.7109375" style="45" customWidth="1"/>
    <col min="5" max="16384" width="9.140625" style="45" customWidth="1"/>
  </cols>
  <sheetData>
    <row r="1" ht="3" customHeight="1"/>
    <row r="2" spans="2:5" ht="22.5">
      <c r="B2" s="861" t="s">
        <v>59</v>
      </c>
      <c r="C2" s="861"/>
      <c r="D2" s="861"/>
      <c r="E2" s="581"/>
    </row>
    <row r="3" ht="3" customHeight="1"/>
    <row r="4" spans="2:4" ht="21.75" customHeight="1" thickBot="1">
      <c r="B4" s="699" t="s">
        <v>1</v>
      </c>
      <c r="C4" s="699" t="s">
        <v>94</v>
      </c>
      <c r="D4" s="699" t="s">
        <v>75</v>
      </c>
    </row>
    <row r="5" ht="12" thickTop="1"/>
  </sheetData>
  <sheetProtection sheet="1" objects="1" scenarios="1" formatColumns="0" formatRows="0" autoFilter="0"/>
  <autoFilter ref="B4:D4"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12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648">
        <f>IF('Форма 2.13'!$F$10="",1,0)</f>
        <v>0</v>
      </c>
    </row>
    <row r="2" ht="11.25">
      <c r="A2" s="648">
        <f>IF('Форма 2.13'!$G$10="",1,0)</f>
        <v>0</v>
      </c>
    </row>
    <row r="3" ht="11.25">
      <c r="A3" s="648">
        <f>IF('Форма 2.13'!$F$11="",1,0)</f>
        <v>0</v>
      </c>
    </row>
    <row r="4" ht="11.25">
      <c r="A4" s="648">
        <f>IF('Форма 2.13'!$G$11="",1,0)</f>
        <v>0</v>
      </c>
    </row>
    <row r="5" ht="11.25">
      <c r="A5" s="648">
        <f>IF('Форма 2.13'!$F$12="",1,0)</f>
        <v>0</v>
      </c>
    </row>
    <row r="6" ht="11.25">
      <c r="A6" s="648">
        <f>IF('Форма 2.13'!$G$12="",1,0)</f>
        <v>0</v>
      </c>
    </row>
    <row r="7" ht="11.25">
      <c r="A7" s="648">
        <f>IF('Форма 2.13'!$F$13="",1,0)</f>
        <v>0</v>
      </c>
    </row>
    <row r="8" ht="11.25">
      <c r="A8" s="648">
        <f>IF('Форма 2.13'!$G$13="",1,0)</f>
        <v>0</v>
      </c>
    </row>
    <row r="9" ht="11.25">
      <c r="A9" s="648">
        <f>IF('Форма 2.14.1'!$J$15="",1,0)</f>
        <v>0</v>
      </c>
    </row>
    <row r="10" ht="11.25">
      <c r="A10" s="648">
        <f>IF('Форма 2.14.1'!$H$17="",1,0)</f>
        <v>0</v>
      </c>
    </row>
    <row r="11" ht="11.25">
      <c r="A11" s="648">
        <f>IF('Форма 2.14.1'!$I$17="",1,0)</f>
        <v>0</v>
      </c>
    </row>
    <row r="12" ht="11.25">
      <c r="A12" s="648">
        <f>IF('Форма 2.14.1'!$J$17="",1,0)</f>
        <v>0</v>
      </c>
    </row>
    <row r="13" ht="11.25">
      <c r="A13" s="648">
        <f>IF('Форма 2.14.1'!$H$22="",1,0)</f>
        <v>0</v>
      </c>
    </row>
    <row r="14" ht="11.25">
      <c r="A14" s="648">
        <f>IF('Форма 2.14.1'!$I$22="",1,0)</f>
        <v>0</v>
      </c>
    </row>
    <row r="15" ht="11.25">
      <c r="A15" s="648">
        <f>IF('Форма 2.14.1'!$J$22="",1,0)</f>
        <v>0</v>
      </c>
    </row>
    <row r="16" ht="11.25">
      <c r="A16" s="648">
        <f>IF('Форма 2.14.1'!$H$25="",1,0)</f>
        <v>0</v>
      </c>
    </row>
    <row r="17" ht="11.25">
      <c r="A17" s="648">
        <f>IF('Форма 2.14.1'!$I$25="",1,0)</f>
        <v>0</v>
      </c>
    </row>
    <row r="18" ht="11.25">
      <c r="A18" s="648">
        <f>IF('Форма 2.14.1'!$J$25="",1,0)</f>
        <v>0</v>
      </c>
    </row>
    <row r="19" ht="11.25">
      <c r="A19" s="648">
        <f>IF('Форма 2.14.1'!$H$28="",1,0)</f>
        <v>0</v>
      </c>
    </row>
    <row r="20" ht="11.25">
      <c r="A20" s="648">
        <f>IF('Форма 2.14.1'!$I$28="",1,0)</f>
        <v>0</v>
      </c>
    </row>
    <row r="21" ht="11.25">
      <c r="A21" s="648">
        <f>IF('Форма 2.14.1'!$J$28="",1,0)</f>
        <v>0</v>
      </c>
    </row>
    <row r="22" ht="11.25">
      <c r="A22" s="648">
        <f>IF('Форма 2.14.1'!$H$31="",1,0)</f>
        <v>0</v>
      </c>
    </row>
    <row r="23" ht="11.25">
      <c r="A23" s="648">
        <f>IF('Форма 2.14.1'!$I$31="",1,0)</f>
        <v>0</v>
      </c>
    </row>
    <row r="24" ht="11.25">
      <c r="A24" s="648">
        <f>IF('Форма 2.14.1'!$J$31="",1,0)</f>
        <v>0</v>
      </c>
    </row>
    <row r="25" ht="11.25">
      <c r="A25" s="648">
        <f>IF('Форма 2.14.2 | Т-тех'!$O$22="",1,0)</f>
        <v>1</v>
      </c>
    </row>
    <row r="26" ht="11.25">
      <c r="A26" s="648">
        <f>IF('Форма 2.14.2 | Т-тех'!$R$23="",1,0)</f>
        <v>1</v>
      </c>
    </row>
    <row r="27" ht="11.25">
      <c r="A27" s="648">
        <f>IF('Форма 2.14.2 | Т-тех'!$T$23="",1,0)</f>
        <v>1</v>
      </c>
    </row>
    <row r="28" ht="11.25">
      <c r="A28" s="648">
        <f>IF('Форма 2.14.2 | Т-тех'!$S$23="",1,0)</f>
        <v>0</v>
      </c>
    </row>
    <row r="29" ht="11.25">
      <c r="A29" s="648">
        <f>IF('Форма 2.14.2 | Т-тех'!$U$23="",1,0)</f>
        <v>0</v>
      </c>
    </row>
    <row r="30" ht="11.25">
      <c r="A30" s="648">
        <f>IF('Форма 2.14.2 | Т-транс'!$O$22="",1,0)</f>
        <v>1</v>
      </c>
    </row>
    <row r="31" ht="11.25">
      <c r="A31" s="648">
        <f>IF('Форма 2.14.2 | Т-транс'!$R$23="",1,0)</f>
        <v>1</v>
      </c>
    </row>
    <row r="32" ht="11.25">
      <c r="A32" s="648">
        <f>IF('Форма 2.14.2 | Т-транс'!$T$23="",1,0)</f>
        <v>1</v>
      </c>
    </row>
    <row r="33" ht="11.25">
      <c r="A33" s="648">
        <f>IF('Форма 2.14.2 | Т-транс'!$S$23="",1,0)</f>
        <v>0</v>
      </c>
    </row>
    <row r="34" ht="11.25">
      <c r="A34" s="648">
        <f>IF('Форма 2.14.2 | Т-транс'!$U$23="",1,0)</f>
        <v>0</v>
      </c>
    </row>
    <row r="35" ht="11.25">
      <c r="A35" s="648">
        <f>IF('Форма 2.14.2 | Т-подвоз'!$O$22="",1,0)</f>
        <v>1</v>
      </c>
    </row>
    <row r="36" ht="11.25">
      <c r="A36" s="648">
        <f>IF('Форма 2.14.2 | Т-подвоз'!$R$23="",1,0)</f>
        <v>1</v>
      </c>
    </row>
    <row r="37" ht="11.25">
      <c r="A37" s="648">
        <f>IF('Форма 2.14.2 | Т-подвоз'!$T$23="",1,0)</f>
        <v>1</v>
      </c>
    </row>
    <row r="38" ht="11.25">
      <c r="A38" s="648">
        <f>IF('Форма 2.14.2 | Т-подвоз'!$S$23="",1,0)</f>
        <v>0</v>
      </c>
    </row>
    <row r="39" ht="11.25">
      <c r="A39" s="648">
        <f>IF('Форма 2.14.2 | Т-подвоз'!$U$23="",1,0)</f>
        <v>0</v>
      </c>
    </row>
    <row r="40" ht="11.25">
      <c r="A40" s="648">
        <f>IF('Форма 2.14.2 | Т-пит'!$O$22="",1,0)</f>
        <v>0</v>
      </c>
    </row>
    <row r="41" ht="11.25">
      <c r="A41" s="648">
        <f>IF('Форма 2.14.2 | Т-пит'!$R$23="",1,0)</f>
        <v>0</v>
      </c>
    </row>
    <row r="42" ht="11.25">
      <c r="A42" s="648">
        <f>IF('Форма 2.14.2 | Т-пит'!$T$23="",1,0)</f>
        <v>0</v>
      </c>
    </row>
    <row r="43" ht="11.25">
      <c r="A43" s="648">
        <f>IF('Форма 2.14.2 | Т-пит'!$S$23="",1,0)</f>
        <v>0</v>
      </c>
    </row>
    <row r="44" ht="11.25">
      <c r="A44" s="648">
        <f>IF('Форма 2.14.2 | Т-пит'!$U$23="",1,0)</f>
        <v>0</v>
      </c>
    </row>
    <row r="45" ht="11.25">
      <c r="A45" s="648">
        <f>IF('Форма 2.14.3 | Т-подкл(инд)'!$M$22="",1,0)</f>
        <v>1</v>
      </c>
    </row>
    <row r="46" ht="11.25">
      <c r="A46" s="648">
        <f>IF('Форма 2.14.3 | Т-подкл(инд)'!$Q$22="",1,0)</f>
        <v>1</v>
      </c>
    </row>
    <row r="47" ht="11.25">
      <c r="A47" s="648">
        <f>IF('Форма 2.14.3 | Т-подкл(инд)'!$AD$22="",1,0)</f>
        <v>1</v>
      </c>
    </row>
    <row r="48" ht="11.25">
      <c r="A48" s="648">
        <f>IF('Форма 2.14.3 | Т-подкл(инд)'!$AE$22="",1,0)</f>
        <v>1</v>
      </c>
    </row>
    <row r="49" ht="11.25">
      <c r="A49" s="648">
        <f>IF('Форма 2.14.3 | Т-подкл(инд)'!$AF$22="",1,0)</f>
        <v>1</v>
      </c>
    </row>
    <row r="50" ht="11.25">
      <c r="A50" s="648">
        <f>IF('Форма 2.14.3 | Т-подкл(инд)'!$AG$22="",1,0)</f>
        <v>1</v>
      </c>
    </row>
    <row r="51" ht="11.25">
      <c r="A51" s="648">
        <f>IF('Форма 2.14.3 | Т-подкл(инд)'!$AH$22="",1,0)</f>
        <v>1</v>
      </c>
    </row>
    <row r="52" ht="11.25">
      <c r="A52" s="648">
        <f>IF('Форма 2.14.3 | Т-подкл(инд)'!$AJ$22="",1,0)</f>
        <v>1</v>
      </c>
    </row>
    <row r="53" ht="11.25">
      <c r="A53" s="648">
        <f>IF('Форма 2.14.3 | Т-подкл(инд)'!$N$22="",1,0)</f>
        <v>0</v>
      </c>
    </row>
    <row r="54" ht="11.25">
      <c r="A54" s="648">
        <f>IF('Форма 2.14.3 | Т-подкл(инд)'!$R$22="",1,0)</f>
        <v>0</v>
      </c>
    </row>
    <row r="55" ht="11.25">
      <c r="A55" s="648">
        <f>IF('Форма 2.14.3 | Т-подкл(инд)'!$V$22="",1,0)</f>
        <v>0</v>
      </c>
    </row>
    <row r="56" ht="11.25">
      <c r="A56" s="648">
        <f>IF('Форма 2.14.3 | Т-подкл(инд)'!$Z$22="",1,0)</f>
        <v>0</v>
      </c>
    </row>
    <row r="57" ht="11.25">
      <c r="A57" s="648">
        <f>IF('Форма 2.14.3 | Т-подкл(инд)'!$AI$22="",1,0)</f>
        <v>0</v>
      </c>
    </row>
    <row r="58" ht="11.25">
      <c r="A58" s="648">
        <f>IF('Форма 2.14.3 | Т-подкл(инд)'!$AK$22="",1,0)</f>
        <v>0</v>
      </c>
    </row>
    <row r="59" ht="11.25">
      <c r="A59" s="648">
        <f>IF('Форма 2.14.3 | Т-подкл'!$P$22="",1,0)</f>
        <v>1</v>
      </c>
    </row>
    <row r="60" ht="11.25">
      <c r="A60" s="648">
        <f>IF('Форма 2.14.3 | Т-подкл'!$AC$22="",1,0)</f>
        <v>1</v>
      </c>
    </row>
    <row r="61" ht="11.25">
      <c r="A61" s="648">
        <f>IF('Форма 2.14.3 | Т-подкл'!$AD$22="",1,0)</f>
        <v>1</v>
      </c>
    </row>
    <row r="62" ht="11.25">
      <c r="A62" s="648">
        <f>IF('Форма 2.14.3 | Т-подкл'!$AE$22="",1,0)</f>
        <v>1</v>
      </c>
    </row>
    <row r="63" ht="11.25">
      <c r="A63" s="648">
        <f>IF('Форма 2.14.3 | Т-подкл'!$AF$22="",1,0)</f>
        <v>1</v>
      </c>
    </row>
    <row r="64" ht="11.25">
      <c r="A64" s="648">
        <f>IF('Форма 2.14.3 | Т-подкл'!$AG$22="",1,0)</f>
        <v>1</v>
      </c>
    </row>
    <row r="65" ht="11.25">
      <c r="A65" s="648">
        <f>IF('Форма 2.14.3 | Т-подкл'!$AI$22="",1,0)</f>
        <v>1</v>
      </c>
    </row>
    <row r="66" ht="11.25">
      <c r="A66" s="648">
        <f>IF('Форма 2.14.3 | Т-подкл'!$Q$22="",1,0)</f>
        <v>0</v>
      </c>
    </row>
    <row r="67" ht="11.25">
      <c r="A67" s="648">
        <f>IF('Форма 2.14.3 | Т-подкл'!$U$22="",1,0)</f>
        <v>0</v>
      </c>
    </row>
    <row r="68" ht="11.25">
      <c r="A68" s="648">
        <f>IF('Форма 2.14.3 | Т-подкл'!$Y$22="",1,0)</f>
        <v>0</v>
      </c>
    </row>
    <row r="69" ht="11.25">
      <c r="A69" s="648">
        <f>IF('Форма 2.14.3 | Т-подкл'!$AH$22="",1,0)</f>
        <v>0</v>
      </c>
    </row>
    <row r="70" ht="11.25">
      <c r="A70" s="648">
        <f>IF('Форма 2.14.3 | Т-подкл'!$AJ$22="",1,0)</f>
        <v>0</v>
      </c>
    </row>
    <row r="71" ht="11.25">
      <c r="A71" s="648">
        <f>IF('Форма 1.0.2'!$E$12="",1,0)</f>
        <v>1</v>
      </c>
    </row>
    <row r="72" ht="11.25">
      <c r="A72" s="648">
        <f>IF('Форма 1.0.2'!$F$12="",1,0)</f>
        <v>1</v>
      </c>
    </row>
    <row r="73" ht="11.25">
      <c r="A73" s="648">
        <f>IF('Форма 1.0.2'!$G$12="",1,0)</f>
        <v>1</v>
      </c>
    </row>
    <row r="74" ht="11.25">
      <c r="A74" s="648">
        <f>IF('Форма 1.0.2'!$H$12="",1,0)</f>
        <v>1</v>
      </c>
    </row>
    <row r="75" ht="11.25">
      <c r="A75" s="648">
        <f>IF('Форма 1.0.2'!$I$12="",1,0)</f>
        <v>1</v>
      </c>
    </row>
    <row r="76" ht="11.25">
      <c r="A76" s="648">
        <f>IF('Форма 1.0.2'!$J$12="",1,0)</f>
        <v>1</v>
      </c>
    </row>
    <row r="77" ht="11.25">
      <c r="A77" s="648">
        <f>IF('Сведения об изменении'!$E$12="",1,0)</f>
        <v>0</v>
      </c>
    </row>
    <row r="78" ht="11.25">
      <c r="A78" s="669">
        <f>IF(Территории!$E$12="",1,0)</f>
        <v>0</v>
      </c>
    </row>
    <row r="79" ht="11.25">
      <c r="A79" s="669">
        <f>IF('Перечень тарифов'!$E$21="",1,0)</f>
        <v>0</v>
      </c>
    </row>
    <row r="80" ht="11.25">
      <c r="A80" s="669">
        <f>IF('Перечень тарифов'!$F$21="",1,0)</f>
        <v>0</v>
      </c>
    </row>
    <row r="81" ht="11.25">
      <c r="A81" s="669">
        <f>IF('Перечень тарифов'!$G$21="",1,0)</f>
        <v>0</v>
      </c>
    </row>
    <row r="82" ht="11.25">
      <c r="A82" s="669">
        <f>IF('Перечень тарифов'!$K$21="",1,0)</f>
        <v>0</v>
      </c>
    </row>
    <row r="83" ht="11.25">
      <c r="A83" s="669">
        <f>IF('Перечень тарифов'!$O$21="",1,0)</f>
        <v>0</v>
      </c>
    </row>
    <row r="84" ht="11.25">
      <c r="A84" s="669">
        <f>IF('Форма 2.14.2 | Т-пит'!$O$23="",1,0)</f>
        <v>0</v>
      </c>
    </row>
    <row r="85" ht="11.25">
      <c r="A85" s="669">
        <f>IF('Форма 2.14.1'!$K$20="",1,0)</f>
        <v>0</v>
      </c>
    </row>
    <row r="86" ht="11.25">
      <c r="A86" s="669">
        <f>IF('Форма 2.14.2 | Т-пит'!$Y$23="",1,0)</f>
        <v>0</v>
      </c>
    </row>
    <row r="87" ht="11.25">
      <c r="A87" s="669">
        <f>IF('Форма 2.14.2 | Т-пит'!$AA$23="",1,0)</f>
        <v>0</v>
      </c>
    </row>
    <row r="88" ht="11.25">
      <c r="A88" s="669">
        <f>IF('Форма 2.14.2 | Т-пит'!$V$23="",1,0)</f>
        <v>0</v>
      </c>
    </row>
    <row r="89" ht="11.25">
      <c r="A89" s="669">
        <f>IF('Форма 2.14.2 | Т-пит'!$Z$23="",1,0)</f>
        <v>0</v>
      </c>
    </row>
    <row r="90" ht="11.25">
      <c r="A90" s="669">
        <f>IF('Форма 2.14.2 | Т-пит'!$AB$23="",1,0)</f>
        <v>0</v>
      </c>
    </row>
    <row r="91" ht="11.25">
      <c r="A91" s="669">
        <f>IF('Форма 2.14.2 | Т-пит'!$O$26="",1,0)</f>
        <v>0</v>
      </c>
    </row>
    <row r="92" ht="11.25">
      <c r="A92" s="669">
        <f>IF('Форма 2.14.2 | Т-пит'!$O$27="",1,0)</f>
        <v>0</v>
      </c>
    </row>
    <row r="93" ht="11.25">
      <c r="A93" s="669">
        <f>IF('Форма 2.14.2 | Т-пит'!$R$27="",1,0)</f>
        <v>0</v>
      </c>
    </row>
    <row r="94" ht="11.25">
      <c r="A94" s="669">
        <f>IF('Форма 2.14.2 | Т-пит'!$T$27="",1,0)</f>
        <v>0</v>
      </c>
    </row>
    <row r="95" ht="11.25">
      <c r="A95" s="669">
        <f>IF('Форма 2.14.2 | Т-пит'!$V$27="",1,0)</f>
        <v>0</v>
      </c>
    </row>
    <row r="96" ht="11.25">
      <c r="A96" s="669">
        <f>IF('Форма 2.14.2 | Т-пит'!$Y$27="",1,0)</f>
        <v>0</v>
      </c>
    </row>
    <row r="97" ht="11.25">
      <c r="A97" s="669">
        <f>IF('Форма 2.14.2 | Т-пит'!$AA$27="",1,0)</f>
        <v>0</v>
      </c>
    </row>
    <row r="98" ht="11.25">
      <c r="A98" s="669">
        <f>IF('Форма 2.14.2 | Т-пит'!$S$27="",1,0)</f>
        <v>0</v>
      </c>
    </row>
    <row r="99" ht="11.25">
      <c r="A99" s="669">
        <f>IF('Форма 2.14.2 | Т-пит'!$U$27="",1,0)</f>
        <v>0</v>
      </c>
    </row>
    <row r="100" ht="11.25">
      <c r="A100" s="669">
        <f>IF('Форма 2.14.2 | Т-пит'!$Z$27="",1,0)</f>
        <v>0</v>
      </c>
    </row>
    <row r="101" ht="11.25">
      <c r="A101" s="669">
        <f>IF('Форма 2.14.2 | Т-пит'!$AB$27="",1,0)</f>
        <v>0</v>
      </c>
    </row>
    <row r="102" ht="11.25">
      <c r="A102" s="669">
        <f>IF('Форма 2.14.2 | Т-пит'!$O$30="",1,0)</f>
        <v>0</v>
      </c>
    </row>
    <row r="103" ht="11.25">
      <c r="A103" s="669">
        <f>IF('Форма 2.14.2 | Т-пит'!$O$31="",1,0)</f>
        <v>0</v>
      </c>
    </row>
    <row r="104" ht="11.25">
      <c r="A104" s="669">
        <f>IF('Форма 2.14.2 | Т-пит'!$R$31="",1,0)</f>
        <v>0</v>
      </c>
    </row>
    <row r="105" ht="11.25">
      <c r="A105" s="669">
        <f>IF('Форма 2.14.2 | Т-пит'!$T$31="",1,0)</f>
        <v>0</v>
      </c>
    </row>
    <row r="106" ht="11.25">
      <c r="A106" s="669">
        <f>IF('Форма 2.14.2 | Т-пит'!$V$31="",1,0)</f>
        <v>0</v>
      </c>
    </row>
    <row r="107" ht="11.25">
      <c r="A107" s="669">
        <f>IF('Форма 2.14.2 | Т-пит'!$Y$31="",1,0)</f>
        <v>0</v>
      </c>
    </row>
    <row r="108" ht="11.25">
      <c r="A108" s="669">
        <f>IF('Форма 2.14.2 | Т-пит'!$AA$31="",1,0)</f>
        <v>0</v>
      </c>
    </row>
    <row r="109" ht="11.25">
      <c r="A109" s="669">
        <f>IF('Форма 2.14.2 | Т-пит'!$S$31="",1,0)</f>
        <v>0</v>
      </c>
    </row>
    <row r="110" ht="11.25">
      <c r="A110" s="669">
        <f>IF('Форма 2.14.2 | Т-пит'!$U$31="",1,0)</f>
        <v>0</v>
      </c>
    </row>
    <row r="111" ht="11.25">
      <c r="A111" s="669">
        <f>IF('Форма 2.14.2 | Т-пит'!$Z$31="",1,0)</f>
        <v>0</v>
      </c>
    </row>
    <row r="112" ht="11.25">
      <c r="A112" s="669">
        <f>IF('Форма 2.14.2 | Т-пит'!$AB$31="",1,0)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1:AA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78" customWidth="1"/>
  </cols>
  <sheetData>
    <row r="1" ht="3" customHeight="1">
      <c r="AA1" s="78" t="s">
        <v>242</v>
      </c>
    </row>
    <row r="2" spans="2:23" ht="16.5" customHeight="1">
      <c r="B2" s="709" t="e">
        <f>"Код отчёта: "&amp;GetCode()</f>
        <v>#NAME?</v>
      </c>
      <c r="C2" s="709"/>
      <c r="D2" s="709"/>
      <c r="E2" s="709"/>
      <c r="F2" s="709"/>
      <c r="G2" s="709"/>
      <c r="Q2" s="354"/>
      <c r="R2" s="354"/>
      <c r="S2" s="354"/>
      <c r="T2" s="354"/>
      <c r="U2" s="354"/>
      <c r="V2" s="354"/>
      <c r="W2" s="354"/>
    </row>
    <row r="3" spans="2:25" ht="18" customHeight="1">
      <c r="B3" s="710" t="e">
        <f>"Версия "&amp;GetVersion()</f>
        <v>#NAME?</v>
      </c>
      <c r="C3" s="710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4:25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2:25" ht="42.75" customHeight="1">
      <c r="B5" s="713" t="s">
        <v>380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</row>
    <row r="6" spans="1:25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5" ht="15" customHeight="1">
      <c r="A7" s="42"/>
      <c r="B7" s="77"/>
      <c r="C7" s="76"/>
      <c r="D7" s="59"/>
      <c r="E7" s="711" t="s">
        <v>627</v>
      </c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58"/>
    </row>
    <row r="8" spans="1:25" ht="15" customHeight="1">
      <c r="A8" s="42"/>
      <c r="B8" s="77"/>
      <c r="C8" s="76"/>
      <c r="D8" s="59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58"/>
    </row>
    <row r="9" spans="1:25" ht="15" customHeight="1">
      <c r="A9" s="42"/>
      <c r="B9" s="77"/>
      <c r="C9" s="76"/>
      <c r="D9" s="59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58"/>
    </row>
    <row r="10" spans="1:25" ht="10.5" customHeight="1">
      <c r="A10" s="42"/>
      <c r="B10" s="77"/>
      <c r="C10" s="76"/>
      <c r="D10" s="59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58"/>
    </row>
    <row r="11" spans="1:25" ht="27" customHeight="1">
      <c r="A11" s="42"/>
      <c r="B11" s="77"/>
      <c r="C11" s="76"/>
      <c r="D11" s="59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58"/>
    </row>
    <row r="12" spans="1:25" ht="12" customHeight="1">
      <c r="A12" s="42"/>
      <c r="B12" s="77"/>
      <c r="C12" s="76"/>
      <c r="D12" s="59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58"/>
    </row>
    <row r="13" spans="1:25" ht="38.25" customHeight="1">
      <c r="A13" s="42"/>
      <c r="B13" s="77"/>
      <c r="C13" s="76"/>
      <c r="D13" s="59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2"/>
    </row>
    <row r="14" spans="1:25" ht="15" customHeight="1">
      <c r="A14" s="42"/>
      <c r="B14" s="77"/>
      <c r="C14" s="76"/>
      <c r="D14" s="59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58"/>
    </row>
    <row r="15" spans="1:25" ht="15">
      <c r="A15" s="42"/>
      <c r="B15" s="77"/>
      <c r="C15" s="76"/>
      <c r="D15" s="59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58"/>
    </row>
    <row r="16" spans="1:25" ht="15">
      <c r="A16" s="42"/>
      <c r="B16" s="77"/>
      <c r="C16" s="76"/>
      <c r="D16" s="59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58"/>
    </row>
    <row r="17" spans="1:25" ht="15" customHeight="1">
      <c r="A17" s="42"/>
      <c r="B17" s="77"/>
      <c r="C17" s="76"/>
      <c r="D17" s="59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58"/>
    </row>
    <row r="18" spans="1:25" ht="15">
      <c r="A18" s="42"/>
      <c r="B18" s="77"/>
      <c r="C18" s="76"/>
      <c r="D18" s="59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58"/>
    </row>
    <row r="19" spans="1:25" ht="59.25" customHeight="1">
      <c r="A19" s="42"/>
      <c r="B19" s="77"/>
      <c r="C19" s="76"/>
      <c r="D19" s="65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711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customHeight="1" hidden="1">
      <c r="A21" s="42"/>
      <c r="B21" s="77"/>
      <c r="C21" s="76"/>
      <c r="D21" s="60"/>
      <c r="E21" s="71" t="s">
        <v>240</v>
      </c>
      <c r="F21" s="716" t="s">
        <v>257</v>
      </c>
      <c r="G21" s="717"/>
      <c r="H21" s="717"/>
      <c r="I21" s="717"/>
      <c r="J21" s="717"/>
      <c r="K21" s="717"/>
      <c r="L21" s="717"/>
      <c r="M21" s="717"/>
      <c r="N21" s="59"/>
      <c r="O21" s="70" t="s">
        <v>240</v>
      </c>
      <c r="P21" s="718" t="s">
        <v>241</v>
      </c>
      <c r="Q21" s="719"/>
      <c r="R21" s="719"/>
      <c r="S21" s="719"/>
      <c r="T21" s="719"/>
      <c r="U21" s="719"/>
      <c r="V21" s="719"/>
      <c r="W21" s="719"/>
      <c r="X21" s="719"/>
      <c r="Y21" s="58"/>
    </row>
    <row r="22" spans="1:25" ht="14.25" customHeight="1" hidden="1">
      <c r="A22" s="42"/>
      <c r="B22" s="77"/>
      <c r="C22" s="76"/>
      <c r="D22" s="60"/>
      <c r="E22" s="94" t="s">
        <v>240</v>
      </c>
      <c r="F22" s="716" t="s">
        <v>243</v>
      </c>
      <c r="G22" s="717"/>
      <c r="H22" s="717"/>
      <c r="I22" s="717"/>
      <c r="J22" s="717"/>
      <c r="K22" s="717"/>
      <c r="L22" s="717"/>
      <c r="M22" s="717"/>
      <c r="N22" s="59"/>
      <c r="O22" s="73" t="s">
        <v>240</v>
      </c>
      <c r="P22" s="718" t="s">
        <v>625</v>
      </c>
      <c r="Q22" s="719"/>
      <c r="R22" s="719"/>
      <c r="S22" s="719"/>
      <c r="T22" s="719"/>
      <c r="U22" s="719"/>
      <c r="V22" s="719"/>
      <c r="W22" s="719"/>
      <c r="X22" s="719"/>
      <c r="Y22" s="58"/>
    </row>
    <row r="23" spans="1:25" ht="27" customHeight="1" hidden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2"/>
      <c r="Q23" s="712"/>
      <c r="R23" s="712"/>
      <c r="S23" s="712"/>
      <c r="T23" s="712"/>
      <c r="U23" s="712"/>
      <c r="V23" s="712"/>
      <c r="W23" s="712"/>
      <c r="X23" s="59"/>
      <c r="Y23" s="58"/>
    </row>
    <row r="24" spans="1:25" ht="10.5" customHeight="1" hidden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customHeight="1" hidden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customHeight="1" hidden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customHeight="1" hidden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customHeight="1" hidden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customHeight="1" hidden="1">
      <c r="A35" s="42"/>
      <c r="B35" s="77"/>
      <c r="C35" s="76"/>
      <c r="D35" s="60"/>
      <c r="E35" s="715" t="s">
        <v>440</v>
      </c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58"/>
    </row>
    <row r="36" spans="1:25" ht="38.25" customHeight="1" hidden="1">
      <c r="A36" s="42"/>
      <c r="B36" s="77"/>
      <c r="C36" s="76"/>
      <c r="D36" s="60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5"/>
      <c r="V36" s="715"/>
      <c r="W36" s="715"/>
      <c r="X36" s="715"/>
      <c r="Y36" s="58"/>
    </row>
    <row r="37" spans="1:25" ht="9.75" customHeight="1" hidden="1">
      <c r="A37" s="42"/>
      <c r="B37" s="77"/>
      <c r="C37" s="76"/>
      <c r="D37" s="60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15"/>
      <c r="Y37" s="58"/>
    </row>
    <row r="38" spans="1:25" ht="51" customHeight="1" hidden="1">
      <c r="A38" s="42"/>
      <c r="B38" s="77"/>
      <c r="C38" s="76"/>
      <c r="D38" s="60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5"/>
      <c r="R38" s="715"/>
      <c r="S38" s="715"/>
      <c r="T38" s="715"/>
      <c r="U38" s="715"/>
      <c r="V38" s="715"/>
      <c r="W38" s="715"/>
      <c r="X38" s="715"/>
      <c r="Y38" s="58"/>
    </row>
    <row r="39" spans="1:25" ht="15" customHeight="1" hidden="1">
      <c r="A39" s="42"/>
      <c r="B39" s="77"/>
      <c r="C39" s="76"/>
      <c r="D39" s="60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58"/>
    </row>
    <row r="40" spans="1:25" ht="12" customHeight="1" hidden="1">
      <c r="A40" s="42"/>
      <c r="B40" s="77"/>
      <c r="C40" s="76"/>
      <c r="D40" s="60"/>
      <c r="E40" s="701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58"/>
    </row>
    <row r="41" spans="1:25" ht="38.25" customHeight="1" hidden="1">
      <c r="A41" s="42"/>
      <c r="B41" s="77"/>
      <c r="C41" s="76"/>
      <c r="D41" s="60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58"/>
    </row>
    <row r="42" spans="1:25" ht="15" hidden="1">
      <c r="A42" s="42"/>
      <c r="B42" s="77"/>
      <c r="C42" s="76"/>
      <c r="D42" s="60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715"/>
      <c r="V42" s="715"/>
      <c r="W42" s="715"/>
      <c r="X42" s="715"/>
      <c r="Y42" s="58"/>
    </row>
    <row r="43" spans="1:25" ht="15" hidden="1">
      <c r="A43" s="42"/>
      <c r="B43" s="77"/>
      <c r="C43" s="76"/>
      <c r="D43" s="60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58"/>
    </row>
    <row r="44" spans="1:25" ht="33.75" customHeight="1" hidden="1">
      <c r="A44" s="42"/>
      <c r="B44" s="77"/>
      <c r="C44" s="76"/>
      <c r="D44" s="6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58"/>
    </row>
    <row r="45" spans="1:25" ht="15" hidden="1">
      <c r="A45" s="42"/>
      <c r="B45" s="77"/>
      <c r="C45" s="76"/>
      <c r="D45" s="6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58"/>
    </row>
    <row r="46" spans="1:25" ht="24" customHeight="1" hidden="1">
      <c r="A46" s="42"/>
      <c r="B46" s="77"/>
      <c r="C46" s="76"/>
      <c r="D46" s="60"/>
      <c r="E46" s="703" t="s">
        <v>239</v>
      </c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58"/>
    </row>
    <row r="47" spans="1:25" ht="37.5" customHeight="1" hidden="1">
      <c r="A47" s="42"/>
      <c r="B47" s="77"/>
      <c r="C47" s="76"/>
      <c r="D47" s="60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58"/>
    </row>
    <row r="48" spans="1:25" ht="24" customHeight="1" hidden="1">
      <c r="A48" s="42"/>
      <c r="B48" s="77"/>
      <c r="C48" s="76"/>
      <c r="D48" s="60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58"/>
    </row>
    <row r="49" spans="1:25" ht="51" customHeight="1" hidden="1">
      <c r="A49" s="42"/>
      <c r="B49" s="77"/>
      <c r="C49" s="76"/>
      <c r="D49" s="60"/>
      <c r="E49" s="703"/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58"/>
    </row>
    <row r="50" spans="1:25" ht="15" hidden="1">
      <c r="A50" s="42"/>
      <c r="B50" s="77"/>
      <c r="C50" s="76"/>
      <c r="D50" s="60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58"/>
    </row>
    <row r="51" spans="1:25" ht="15" hidden="1">
      <c r="A51" s="42"/>
      <c r="B51" s="77"/>
      <c r="C51" s="76"/>
      <c r="D51" s="60"/>
      <c r="E51" s="703"/>
      <c r="F51" s="703"/>
      <c r="G51" s="703"/>
      <c r="H51" s="703"/>
      <c r="I51" s="703"/>
      <c r="J51" s="703"/>
      <c r="K51" s="703"/>
      <c r="L51" s="703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58"/>
    </row>
    <row r="52" spans="1:25" ht="15" hidden="1">
      <c r="A52" s="42"/>
      <c r="B52" s="77"/>
      <c r="C52" s="76"/>
      <c r="D52" s="60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58"/>
    </row>
    <row r="53" spans="1:25" ht="15" hidden="1">
      <c r="A53" s="42"/>
      <c r="B53" s="77"/>
      <c r="C53" s="76"/>
      <c r="D53" s="60"/>
      <c r="E53" s="703"/>
      <c r="F53" s="703"/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58"/>
    </row>
    <row r="54" spans="1:25" ht="15" hidden="1">
      <c r="A54" s="42"/>
      <c r="B54" s="77"/>
      <c r="C54" s="76"/>
      <c r="D54" s="60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58"/>
    </row>
    <row r="55" spans="1:25" ht="15" hidden="1">
      <c r="A55" s="42"/>
      <c r="B55" s="77"/>
      <c r="C55" s="76"/>
      <c r="D55" s="60"/>
      <c r="E55" s="703"/>
      <c r="F55" s="703"/>
      <c r="G55" s="703"/>
      <c r="H55" s="703"/>
      <c r="I55" s="703"/>
      <c r="J55" s="703"/>
      <c r="K55" s="703"/>
      <c r="L55" s="703"/>
      <c r="M55" s="703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58"/>
    </row>
    <row r="56" spans="1:25" ht="25.5" customHeight="1" hidden="1">
      <c r="A56" s="42"/>
      <c r="B56" s="77"/>
      <c r="C56" s="76"/>
      <c r="D56" s="65"/>
      <c r="E56" s="703"/>
      <c r="F56" s="703"/>
      <c r="G56" s="703"/>
      <c r="H56" s="703"/>
      <c r="I56" s="703"/>
      <c r="J56" s="703"/>
      <c r="K56" s="703"/>
      <c r="L56" s="703"/>
      <c r="M56" s="703"/>
      <c r="N56" s="703"/>
      <c r="O56" s="703"/>
      <c r="P56" s="703"/>
      <c r="Q56" s="703"/>
      <c r="R56" s="703"/>
      <c r="S56" s="703"/>
      <c r="T56" s="703"/>
      <c r="U56" s="703"/>
      <c r="V56" s="703"/>
      <c r="W56" s="703"/>
      <c r="X56" s="703"/>
      <c r="Y56" s="58"/>
    </row>
    <row r="57" spans="1:25" ht="15" hidden="1">
      <c r="A57" s="42"/>
      <c r="B57" s="77"/>
      <c r="C57" s="76"/>
      <c r="D57" s="65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58"/>
    </row>
    <row r="58" spans="1:25" ht="15" customHeight="1" hidden="1">
      <c r="A58" s="42"/>
      <c r="B58" s="77"/>
      <c r="C58" s="76"/>
      <c r="D58" s="60"/>
      <c r="E58" s="704" t="s">
        <v>441</v>
      </c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354"/>
      <c r="W58" s="354"/>
      <c r="X58" s="354"/>
      <c r="Y58" s="58"/>
    </row>
    <row r="59" spans="1:25" ht="15" customHeight="1" hidden="1">
      <c r="A59" s="42"/>
      <c r="B59" s="77"/>
      <c r="C59" s="76"/>
      <c r="D59" s="60"/>
      <c r="E59" s="706"/>
      <c r="F59" s="706"/>
      <c r="G59" s="706"/>
      <c r="H59" s="701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58"/>
    </row>
    <row r="60" spans="1:25" ht="15" customHeight="1" hidden="1">
      <c r="A60" s="42"/>
      <c r="B60" s="77"/>
      <c r="C60" s="76"/>
      <c r="D60" s="60"/>
      <c r="E60" s="705"/>
      <c r="F60" s="705"/>
      <c r="G60" s="705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00"/>
      <c r="U60" s="700"/>
      <c r="V60" s="700"/>
      <c r="W60" s="700"/>
      <c r="X60" s="70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0"/>
      <c r="I61" s="700"/>
      <c r="J61" s="700"/>
      <c r="K61" s="700"/>
      <c r="L61" s="700"/>
      <c r="M61" s="700"/>
      <c r="N61" s="700"/>
      <c r="O61" s="700"/>
      <c r="P61" s="700"/>
      <c r="Q61" s="700"/>
      <c r="R61" s="700"/>
      <c r="S61" s="700"/>
      <c r="T61" s="700"/>
      <c r="U61" s="700"/>
      <c r="V61" s="700"/>
      <c r="W61" s="700"/>
      <c r="X61" s="700"/>
      <c r="Y61" s="58"/>
    </row>
    <row r="62" spans="1:25" ht="27.75" customHeight="1" hidden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customHeight="1" hidden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4" t="s">
        <v>442</v>
      </c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4" t="s">
        <v>624</v>
      </c>
      <c r="F71" s="704"/>
      <c r="G71" s="704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594"/>
      <c r="V71" s="594"/>
      <c r="W71" s="594"/>
      <c r="X71" s="594"/>
      <c r="Y71" s="58"/>
    </row>
    <row r="72" spans="1:25" ht="40.5" customHeight="1" hidden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customHeight="1" hidden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customHeight="1" hidden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customHeight="1" hidden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customHeight="1" hidden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customHeight="1" hidden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customHeight="1" hidden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4" t="s">
        <v>441</v>
      </c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4"/>
      <c r="V81" s="354"/>
      <c r="W81" s="354"/>
      <c r="X81" s="354"/>
      <c r="Y81" s="58"/>
    </row>
    <row r="82" spans="1:25" ht="15" customHeight="1" hidden="1">
      <c r="A82" s="42"/>
      <c r="B82" s="77"/>
      <c r="C82" s="76"/>
      <c r="D82" s="60"/>
      <c r="E82" s="705"/>
      <c r="F82" s="705"/>
      <c r="G82" s="705"/>
      <c r="H82" s="701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702"/>
      <c r="T82" s="702"/>
      <c r="U82" s="702"/>
      <c r="V82" s="702"/>
      <c r="W82" s="702"/>
      <c r="X82" s="702"/>
      <c r="Y82" s="58"/>
    </row>
    <row r="83" spans="1:25" ht="15" customHeight="1" hidden="1">
      <c r="A83" s="42"/>
      <c r="B83" s="77"/>
      <c r="C83" s="76"/>
      <c r="D83" s="60"/>
      <c r="Y83" s="58"/>
    </row>
    <row r="84" spans="1:25" ht="15" customHeight="1" hidden="1">
      <c r="A84" s="42"/>
      <c r="B84" s="77"/>
      <c r="C84" s="76"/>
      <c r="D84" s="60"/>
      <c r="E84" s="69"/>
      <c r="F84" s="67"/>
      <c r="G84" s="68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customHeight="1" hidden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5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5" ht="25.5" customHeight="1" hidden="1">
      <c r="A98" s="42"/>
      <c r="B98" s="77"/>
      <c r="C98" s="76"/>
      <c r="D98" s="60"/>
      <c r="E98" s="708" t="s">
        <v>238</v>
      </c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58"/>
    </row>
    <row r="99" spans="1:25" ht="15" customHeight="1" hidden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customHeight="1" hidden="1">
      <c r="A100" s="42"/>
      <c r="B100" s="77"/>
      <c r="C100" s="76"/>
      <c r="D100" s="60"/>
      <c r="E100" s="63"/>
      <c r="F100" s="707" t="s">
        <v>237</v>
      </c>
      <c r="G100" s="707"/>
      <c r="H100" s="707"/>
      <c r="I100" s="707"/>
      <c r="J100" s="707"/>
      <c r="K100" s="707"/>
      <c r="L100" s="707"/>
      <c r="M100" s="707"/>
      <c r="N100" s="707"/>
      <c r="O100" s="707"/>
      <c r="P100" s="707"/>
      <c r="Q100" s="707"/>
      <c r="R100" s="707"/>
      <c r="S100" s="707"/>
      <c r="T100" s="61"/>
      <c r="U100" s="59"/>
      <c r="V100" s="59"/>
      <c r="W100" s="59"/>
      <c r="X100" s="59"/>
      <c r="Y100" s="58"/>
      <c r="AA100" s="78" t="s">
        <v>235</v>
      </c>
    </row>
    <row r="101" spans="1:25" ht="15" customHeight="1" hidden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5" ht="15" hidden="1">
      <c r="A102" s="42"/>
      <c r="B102" s="77"/>
      <c r="C102" s="76"/>
      <c r="D102" s="60"/>
      <c r="E102" s="59"/>
      <c r="F102" s="707" t="s">
        <v>236</v>
      </c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7"/>
      <c r="S102" s="707"/>
      <c r="T102" s="707"/>
      <c r="U102" s="707"/>
      <c r="V102" s="707"/>
      <c r="W102" s="707"/>
      <c r="X102" s="707"/>
      <c r="Y102" s="58"/>
    </row>
    <row r="103" spans="1:25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5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5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5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5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5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5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5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5" ht="30" customHeight="1" hidden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5" ht="31.5" customHeight="1" hidden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  <row r="115" ht="11.25"/>
    <row r="116" ht="11.25"/>
    <row r="117" ht="11.25"/>
    <row r="118" ht="11.25"/>
    <row r="119" ht="11.25"/>
    <row r="120" ht="11.25"/>
  </sheetData>
  <sheetProtection sheet="1" objects="1" scenarios="1" formatColumns="0" formatRows="0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7032516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89" customWidth="1"/>
  </cols>
  <sheetData>
    <row r="1" spans="1:3" ht="11.25">
      <c r="A1" s="689" t="s">
        <v>549</v>
      </c>
      <c r="B1" s="689" t="s">
        <v>550</v>
      </c>
      <c r="C1" s="689" t="s">
        <v>70</v>
      </c>
    </row>
    <row r="2" spans="1:3" ht="11.25">
      <c r="A2" s="689">
        <v>4189678</v>
      </c>
      <c r="B2" s="689" t="s">
        <v>1637</v>
      </c>
      <c r="C2" s="689" t="s">
        <v>1638</v>
      </c>
    </row>
    <row r="3" spans="1:3" ht="11.25">
      <c r="A3" s="689">
        <v>4190415</v>
      </c>
      <c r="B3" s="689" t="s">
        <v>1639</v>
      </c>
      <c r="C3" s="689" t="s"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C99"/>
  </sheetPr>
  <dimension ref="B3:B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2" customWidth="1"/>
    <col min="2" max="2" width="66.00390625" style="382" customWidth="1"/>
    <col min="3" max="16384" width="9.140625" style="382" customWidth="1"/>
  </cols>
  <sheetData>
    <row r="3" ht="22.5">
      <c r="B3" s="476" t="s">
        <v>2228</v>
      </c>
    </row>
    <row r="4" ht="11.25">
      <c r="B4" s="476" t="s">
        <v>553</v>
      </c>
    </row>
    <row r="5" ht="11.25">
      <c r="B5" s="476" t="s">
        <v>554</v>
      </c>
    </row>
    <row r="6" ht="11.25">
      <c r="B6" s="476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14" customWidth="1"/>
    <col min="2" max="16384" width="9.140625" style="25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C99"/>
  </sheetPr>
  <dimension ref="A1:E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8.421875" style="351" customWidth="1"/>
    <col min="2" max="16384" width="9.140625" style="351" customWidth="1"/>
  </cols>
  <sheetData>
    <row r="1" spans="1:5" ht="15">
      <c r="A1" s="352" t="s">
        <v>438</v>
      </c>
      <c r="B1" s="352" t="s">
        <v>439</v>
      </c>
      <c r="C1" s="352"/>
      <c r="D1" s="352"/>
      <c r="E1" s="352"/>
    </row>
    <row r="2" spans="1:5" ht="15">
      <c r="A2" s="352"/>
      <c r="B2" s="352"/>
      <c r="C2" s="352"/>
      <c r="D2" s="352"/>
      <c r="E2" s="352"/>
    </row>
    <row r="3" spans="1:5" ht="15">
      <c r="A3" s="352"/>
      <c r="B3" s="352"/>
      <c r="C3" s="352"/>
      <c r="D3" s="352"/>
      <c r="E3" s="352"/>
    </row>
    <row r="4" spans="1:5" ht="15">
      <c r="A4" s="352"/>
      <c r="B4" s="352"/>
      <c r="C4" s="352"/>
      <c r="D4" s="352"/>
      <c r="E4" s="352"/>
    </row>
    <row r="5" spans="1:5" ht="15">
      <c r="A5" s="352"/>
      <c r="B5" s="352"/>
      <c r="C5" s="352"/>
      <c r="D5" s="352"/>
      <c r="E5" s="352"/>
    </row>
    <row r="6" spans="1:5" ht="15">
      <c r="A6" s="352"/>
      <c r="B6" s="352"/>
      <c r="C6" s="352"/>
      <c r="D6" s="352"/>
      <c r="E6" s="352"/>
    </row>
    <row r="7" spans="1:5" ht="15">
      <c r="A7" s="352"/>
      <c r="B7" s="352"/>
      <c r="C7" s="352"/>
      <c r="D7" s="352"/>
      <c r="E7" s="352"/>
    </row>
    <row r="8" spans="1:5" ht="15">
      <c r="A8" s="352"/>
      <c r="B8" s="352"/>
      <c r="C8" s="352"/>
      <c r="D8" s="352"/>
      <c r="E8" s="352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689" customWidth="1"/>
    <col min="2" max="2" width="65.28125" style="689" customWidth="1"/>
    <col min="3" max="3" width="41.00390625" style="689" customWidth="1"/>
    <col min="4" max="16384" width="9.140625" style="689" customWidth="1"/>
  </cols>
  <sheetData>
    <row r="1" spans="1:2" ht="11.25">
      <c r="A1" s="689" t="s">
        <v>331</v>
      </c>
      <c r="B1" s="689" t="s">
        <v>332</v>
      </c>
    </row>
    <row r="2" spans="1:2" ht="11.25">
      <c r="A2" s="689">
        <v>4189680</v>
      </c>
      <c r="B2" s="689" t="s">
        <v>389</v>
      </c>
    </row>
    <row r="3" spans="1:2" ht="11.25">
      <c r="A3" s="689">
        <v>4189681</v>
      </c>
      <c r="B3" s="689" t="s">
        <v>386</v>
      </c>
    </row>
    <row r="4" spans="1:2" ht="11.25">
      <c r="A4" s="689">
        <v>4189682</v>
      </c>
      <c r="B4" s="689" t="s">
        <v>385</v>
      </c>
    </row>
    <row r="5" spans="1:2" ht="11.25">
      <c r="A5" s="689">
        <v>4189683</v>
      </c>
      <c r="B5" s="689" t="s">
        <v>384</v>
      </c>
    </row>
    <row r="6" spans="1:2" ht="11.25">
      <c r="A6" s="689">
        <v>4189684</v>
      </c>
      <c r="B6" s="689" t="s">
        <v>388</v>
      </c>
    </row>
    <row r="7" spans="1:2" ht="11.25">
      <c r="A7" s="689">
        <v>4189685</v>
      </c>
      <c r="B7" s="689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689" customWidth="1"/>
    <col min="2" max="2" width="65.28125" style="689" customWidth="1"/>
    <col min="3" max="3" width="41.00390625" style="689" customWidth="1"/>
    <col min="4" max="16384" width="9.140625" style="689" customWidth="1"/>
  </cols>
  <sheetData>
    <row r="1" spans="1:2" ht="11.25">
      <c r="A1" s="689" t="s">
        <v>331</v>
      </c>
      <c r="B1" s="689" t="s">
        <v>333</v>
      </c>
    </row>
    <row r="2" spans="1:2" ht="11.25">
      <c r="A2" s="689">
        <v>4189671</v>
      </c>
      <c r="B2" s="689" t="s">
        <v>698</v>
      </c>
    </row>
    <row r="3" spans="1:2" ht="11.25">
      <c r="A3" s="689">
        <v>4189672</v>
      </c>
      <c r="B3" s="689" t="s">
        <v>699</v>
      </c>
    </row>
    <row r="4" spans="1:2" ht="11.25">
      <c r="A4" s="689">
        <v>4189673</v>
      </c>
      <c r="B4" s="689" t="s">
        <v>700</v>
      </c>
    </row>
    <row r="5" spans="1:2" ht="11.25">
      <c r="A5" s="689">
        <v>4189674</v>
      </c>
      <c r="B5" s="689" t="s">
        <v>701</v>
      </c>
    </row>
    <row r="6" spans="1:2" ht="11.25">
      <c r="A6" s="689">
        <v>4189675</v>
      </c>
      <c r="B6" s="689" t="s">
        <v>702</v>
      </c>
    </row>
    <row r="7" spans="1:2" ht="11.25">
      <c r="A7" s="689">
        <v>4189676</v>
      </c>
      <c r="B7" s="689" t="s">
        <v>703</v>
      </c>
    </row>
    <row r="8" spans="1:2" ht="11.25">
      <c r="A8" s="689">
        <v>4189677</v>
      </c>
      <c r="B8" s="689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0" customWidth="1"/>
  </cols>
  <sheetData>
    <row r="1" ht="12.75">
      <c r="A1" s="53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B1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" customWidth="1"/>
  </cols>
  <sheetData>
    <row r="1" spans="1:2" ht="11.25">
      <c r="A1" s="3" t="s">
        <v>60</v>
      </c>
      <c r="B1" s="3" t="s">
        <v>61</v>
      </c>
    </row>
    <row r="2" spans="1:2" ht="11.25">
      <c r="A2" t="s">
        <v>460</v>
      </c>
      <c r="B2" t="s">
        <v>675</v>
      </c>
    </row>
    <row r="3" spans="1:2" ht="11.25">
      <c r="A3" t="s">
        <v>461</v>
      </c>
      <c r="B3" t="s">
        <v>65</v>
      </c>
    </row>
    <row r="4" spans="1:2" ht="11.25">
      <c r="A4" t="s">
        <v>462</v>
      </c>
      <c r="B4" t="s">
        <v>614</v>
      </c>
    </row>
    <row r="5" spans="1:2" ht="11.25">
      <c r="A5" t="s">
        <v>464</v>
      </c>
      <c r="B5" t="s">
        <v>522</v>
      </c>
    </row>
    <row r="6" spans="1:2" ht="11.25">
      <c r="A6" t="s">
        <v>463</v>
      </c>
      <c r="B6" t="s">
        <v>475</v>
      </c>
    </row>
    <row r="7" spans="1:2" ht="11.25">
      <c r="A7" t="s">
        <v>623</v>
      </c>
      <c r="B7" t="s">
        <v>476</v>
      </c>
    </row>
    <row r="8" spans="1:2" ht="11.25">
      <c r="A8" t="s">
        <v>672</v>
      </c>
      <c r="B8" t="s">
        <v>477</v>
      </c>
    </row>
    <row r="9" spans="1:2" ht="11.25">
      <c r="A9" t="s">
        <v>673</v>
      </c>
      <c r="B9" t="s">
        <v>523</v>
      </c>
    </row>
    <row r="10" spans="1:2" ht="11.25">
      <c r="A10" t="s">
        <v>542</v>
      </c>
      <c r="B10" t="s">
        <v>478</v>
      </c>
    </row>
    <row r="11" spans="1:2" ht="11.25">
      <c r="A11" t="s">
        <v>466</v>
      </c>
      <c r="B11" t="s">
        <v>479</v>
      </c>
    </row>
    <row r="12" spans="1:2" ht="11.25">
      <c r="A12" t="s">
        <v>543</v>
      </c>
      <c r="B12" t="s">
        <v>480</v>
      </c>
    </row>
    <row r="13" spans="1:2" ht="11.25">
      <c r="A13" t="s">
        <v>467</v>
      </c>
      <c r="B13" t="s">
        <v>335</v>
      </c>
    </row>
    <row r="14" spans="1:2" ht="11.25">
      <c r="A14" t="s">
        <v>544</v>
      </c>
      <c r="B14" t="s">
        <v>64</v>
      </c>
    </row>
    <row r="15" spans="1:2" ht="11.25">
      <c r="A15" t="s">
        <v>468</v>
      </c>
      <c r="B15" t="s">
        <v>421</v>
      </c>
    </row>
    <row r="16" spans="1:2" ht="11.25">
      <c r="A16" t="s">
        <v>545</v>
      </c>
      <c r="B16" t="s">
        <v>489</v>
      </c>
    </row>
    <row r="17" spans="1:2" ht="11.25">
      <c r="A17" t="s">
        <v>465</v>
      </c>
      <c r="B17" t="s">
        <v>253</v>
      </c>
    </row>
    <row r="18" spans="1:2" ht="11.25">
      <c r="A18" t="s">
        <v>546</v>
      </c>
      <c r="B18" t="s">
        <v>77</v>
      </c>
    </row>
    <row r="19" spans="1:2" ht="11.25">
      <c r="A19" t="s">
        <v>469</v>
      </c>
      <c r="B19" t="s">
        <v>66</v>
      </c>
    </row>
    <row r="20" spans="1:2" ht="11.25">
      <c r="A20" t="s">
        <v>547</v>
      </c>
      <c r="B20" t="s">
        <v>78</v>
      </c>
    </row>
    <row r="21" spans="1:2" ht="11.25">
      <c r="A21" t="s">
        <v>470</v>
      </c>
      <c r="B21" t="s">
        <v>481</v>
      </c>
    </row>
    <row r="22" spans="1:2" ht="11.25">
      <c r="A22" t="s">
        <v>471</v>
      </c>
      <c r="B22" t="s">
        <v>76</v>
      </c>
    </row>
    <row r="23" spans="1:2" ht="11.25">
      <c r="A23" t="s">
        <v>472</v>
      </c>
      <c r="B23" t="s">
        <v>67</v>
      </c>
    </row>
    <row r="24" spans="1:2" ht="11.25">
      <c r="A24" t="s">
        <v>473</v>
      </c>
      <c r="B24" t="s">
        <v>419</v>
      </c>
    </row>
    <row r="25" spans="1:2" ht="11.25">
      <c r="A25" t="s">
        <v>474</v>
      </c>
      <c r="B25" t="s">
        <v>79</v>
      </c>
    </row>
    <row r="26" spans="1:2" ht="11.25">
      <c r="A26"/>
      <c r="B26" t="s">
        <v>16</v>
      </c>
    </row>
    <row r="27" spans="1:2" ht="11.25">
      <c r="A27"/>
      <c r="B27" t="s">
        <v>85</v>
      </c>
    </row>
    <row r="28" spans="1:2" ht="11.25">
      <c r="A28"/>
      <c r="B28" t="s">
        <v>17</v>
      </c>
    </row>
    <row r="29" spans="1:2" ht="11.25">
      <c r="A29"/>
      <c r="B29" t="s">
        <v>615</v>
      </c>
    </row>
    <row r="30" spans="1:2" ht="11.25">
      <c r="A30"/>
      <c r="B30" t="s">
        <v>482</v>
      </c>
    </row>
    <row r="31" spans="1:2" ht="11.25">
      <c r="A31"/>
      <c r="B31" t="s">
        <v>62</v>
      </c>
    </row>
    <row r="32" spans="1:2" ht="11.25">
      <c r="A32"/>
      <c r="B32" t="s">
        <v>420</v>
      </c>
    </row>
    <row r="33" spans="1:2" ht="11.25">
      <c r="A33"/>
      <c r="B33" t="s">
        <v>183</v>
      </c>
    </row>
    <row r="34" spans="1:2" ht="11.25">
      <c r="A34"/>
      <c r="B34" t="s">
        <v>548</v>
      </c>
    </row>
    <row r="35" spans="1:2" ht="11.25">
      <c r="A35"/>
      <c r="B35" t="s">
        <v>524</v>
      </c>
    </row>
    <row r="36" spans="1:2" ht="11.25">
      <c r="A36"/>
      <c r="B36" t="s">
        <v>336</v>
      </c>
    </row>
    <row r="37" spans="1:2" ht="11.25">
      <c r="A37"/>
      <c r="B37" t="s">
        <v>674</v>
      </c>
    </row>
    <row r="38" spans="1:2" ht="11.25">
      <c r="A38"/>
      <c r="B38" t="s">
        <v>202</v>
      </c>
    </row>
    <row r="39" spans="1:2" ht="11.25">
      <c r="A39"/>
      <c r="B39" t="s">
        <v>184</v>
      </c>
    </row>
    <row r="40" spans="1:2" ht="11.25">
      <c r="A40"/>
      <c r="B40" t="s">
        <v>181</v>
      </c>
    </row>
    <row r="41" spans="1:2" ht="11.25">
      <c r="A41"/>
      <c r="B41" t="s">
        <v>224</v>
      </c>
    </row>
    <row r="42" spans="1:2" ht="11.25">
      <c r="A42"/>
      <c r="B42" t="s">
        <v>182</v>
      </c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3" ht="11.25">
      <c r="A2" s="688">
        <v>44021.429293981484</v>
      </c>
      <c r="B2" s="11" t="s">
        <v>704</v>
      </c>
      <c r="C2" s="11" t="s">
        <v>491</v>
      </c>
    </row>
    <row r="3" spans="1:3" ht="11.25">
      <c r="A3" s="688">
        <v>44021.42930555555</v>
      </c>
      <c r="B3" s="11" t="s">
        <v>705</v>
      </c>
      <c r="C3" s="11" t="s">
        <v>491</v>
      </c>
    </row>
    <row r="4" spans="1:3" ht="90">
      <c r="A4" s="688">
        <v>44021.42930555555</v>
      </c>
      <c r="B4" s="11" t="s">
        <v>706</v>
      </c>
      <c r="C4" s="11" t="s">
        <v>491</v>
      </c>
    </row>
    <row r="5" spans="1:3" ht="11.25">
      <c r="A5" s="688">
        <v>44021.42930555555</v>
      </c>
      <c r="B5" s="11" t="s">
        <v>707</v>
      </c>
      <c r="C5" s="11" t="s">
        <v>491</v>
      </c>
    </row>
    <row r="6" spans="1:3" ht="11.25">
      <c r="A6" s="688">
        <v>44021.42935185185</v>
      </c>
      <c r="B6" s="11" t="s">
        <v>708</v>
      </c>
      <c r="C6" s="11" t="s">
        <v>491</v>
      </c>
    </row>
    <row r="7" spans="1:3" ht="22.5">
      <c r="A7" s="688">
        <v>44021.42940972222</v>
      </c>
      <c r="B7" s="11" t="s">
        <v>709</v>
      </c>
      <c r="C7" s="11" t="s">
        <v>491</v>
      </c>
    </row>
    <row r="8" spans="1:3" ht="22.5">
      <c r="A8" s="688">
        <v>44021.4294212963</v>
      </c>
      <c r="B8" s="11" t="s">
        <v>710</v>
      </c>
      <c r="C8" s="11" t="s">
        <v>491</v>
      </c>
    </row>
    <row r="9" spans="1:3" ht="11.25">
      <c r="A9" s="688">
        <v>44021.4294212963</v>
      </c>
      <c r="B9" s="11" t="s">
        <v>711</v>
      </c>
      <c r="C9" s="11" t="s">
        <v>491</v>
      </c>
    </row>
    <row r="10" spans="1:3" ht="22.5">
      <c r="A10" s="688">
        <v>44021.429444444446</v>
      </c>
      <c r="B10" s="11" t="s">
        <v>712</v>
      </c>
      <c r="C10" s="11" t="s">
        <v>491</v>
      </c>
    </row>
    <row r="11" spans="1:3" ht="22.5">
      <c r="A11" s="688">
        <v>44021.42949074074</v>
      </c>
      <c r="B11" s="11" t="s">
        <v>714</v>
      </c>
      <c r="C11" s="11" t="s">
        <v>491</v>
      </c>
    </row>
    <row r="12" spans="1:3" ht="11.25">
      <c r="A12" s="688">
        <v>44025.59150462963</v>
      </c>
      <c r="B12" s="11" t="s">
        <v>704</v>
      </c>
      <c r="C12" s="11" t="s">
        <v>491</v>
      </c>
    </row>
    <row r="13" spans="1:3" ht="11.25">
      <c r="A13" s="688">
        <v>44025.591527777775</v>
      </c>
      <c r="B13" s="11" t="s">
        <v>715</v>
      </c>
      <c r="C13" s="11" t="s">
        <v>491</v>
      </c>
    </row>
    <row r="14" spans="1:3" ht="11.25">
      <c r="A14" s="688">
        <v>44025.591886574075</v>
      </c>
      <c r="B14" s="11" t="s">
        <v>704</v>
      </c>
      <c r="C14" s="11" t="s">
        <v>491</v>
      </c>
    </row>
    <row r="15" spans="1:3" ht="11.25">
      <c r="A15" s="688">
        <v>44025.59190972222</v>
      </c>
      <c r="B15" s="11" t="s">
        <v>715</v>
      </c>
      <c r="C15" s="11" t="s">
        <v>491</v>
      </c>
    </row>
    <row r="16" spans="1:3" ht="11.25">
      <c r="A16" s="688">
        <v>44025.59688657407</v>
      </c>
      <c r="B16" s="11" t="s">
        <v>704</v>
      </c>
      <c r="C16" s="11" t="s">
        <v>491</v>
      </c>
    </row>
    <row r="17" spans="1:3" ht="11.25">
      <c r="A17" s="688">
        <v>44025.59689814815</v>
      </c>
      <c r="B17" s="11" t="s">
        <v>715</v>
      </c>
      <c r="C17" s="11" t="s">
        <v>491</v>
      </c>
    </row>
    <row r="18" spans="1:3" ht="11.25">
      <c r="A18" s="688">
        <v>44028.48645833333</v>
      </c>
      <c r="B18" s="11" t="s">
        <v>704</v>
      </c>
      <c r="C18" s="11" t="s">
        <v>491</v>
      </c>
    </row>
    <row r="19" spans="1:3" ht="11.25">
      <c r="A19" s="688">
        <v>44028.48646990741</v>
      </c>
      <c r="B19" s="11" t="s">
        <v>715</v>
      </c>
      <c r="C19" s="11" t="s">
        <v>491</v>
      </c>
    </row>
  </sheetData>
  <sheetProtection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14"/>
    </row>
    <row r="2" ht="12">
      <c r="A2" s="14"/>
    </row>
    <row r="3" ht="12">
      <c r="A3" s="14"/>
    </row>
    <row r="4" ht="12">
      <c r="A4" s="14"/>
    </row>
    <row r="5" ht="12">
      <c r="A5" s="14"/>
    </row>
    <row r="6" ht="12">
      <c r="A6" s="14"/>
    </row>
    <row r="7" ht="12">
      <c r="A7" s="14"/>
    </row>
    <row r="8" ht="12">
      <c r="A8" s="14"/>
    </row>
    <row r="9" ht="12">
      <c r="A9" s="14"/>
    </row>
    <row r="10" ht="12">
      <c r="A10" s="14"/>
    </row>
    <row r="11" ht="12">
      <c r="A11" s="14"/>
    </row>
    <row r="12" ht="12">
      <c r="A12" s="14"/>
    </row>
    <row r="13" ht="12">
      <c r="A13" s="14"/>
    </row>
    <row r="14" ht="12">
      <c r="A14" s="14"/>
    </row>
    <row r="15" ht="12">
      <c r="A15" s="14"/>
    </row>
    <row r="16" ht="12">
      <c r="A16" s="14"/>
    </row>
    <row r="17" ht="12">
      <c r="A17" s="14"/>
    </row>
    <row r="18" ht="12">
      <c r="A18" s="14"/>
    </row>
    <row r="19" ht="12">
      <c r="A19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5" customWidth="1"/>
    <col min="2" max="16384" width="9.140625" style="1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7" customWidth="1"/>
    <col min="27" max="36" width="9.140625" style="8" customWidth="1"/>
    <col min="37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J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20.7109375" style="4" customWidth="1"/>
    <col min="4" max="4" width="25.140625" style="4" customWidth="1"/>
    <col min="5" max="16384" width="9.140625" style="4" customWidth="1"/>
  </cols>
  <sheetData>
    <row r="1" spans="1:9" ht="11.25">
      <c r="A1" s="4" t="s">
        <v>1636</v>
      </c>
      <c r="B1" s="4" t="s">
        <v>1642</v>
      </c>
      <c r="C1" s="4" t="s">
        <v>1643</v>
      </c>
      <c r="D1" s="4" t="s">
        <v>1644</v>
      </c>
      <c r="E1" s="4" t="s">
        <v>1645</v>
      </c>
      <c r="F1" s="4" t="s">
        <v>1646</v>
      </c>
      <c r="G1" s="4" t="s">
        <v>1647</v>
      </c>
      <c r="H1" s="4" t="s">
        <v>1648</v>
      </c>
      <c r="I1" s="4" t="s">
        <v>1649</v>
      </c>
    </row>
    <row r="2" spans="1:10" ht="11.25">
      <c r="A2" s="4">
        <v>1</v>
      </c>
      <c r="B2" s="4" t="s">
        <v>1650</v>
      </c>
      <c r="C2" s="4" t="s">
        <v>113</v>
      </c>
      <c r="D2" s="4" t="s">
        <v>1651</v>
      </c>
      <c r="E2" s="4" t="s">
        <v>1652</v>
      </c>
      <c r="F2" s="4" t="s">
        <v>1653</v>
      </c>
      <c r="G2" s="4" t="s">
        <v>1654</v>
      </c>
      <c r="J2" s="4" t="s">
        <v>2216</v>
      </c>
    </row>
    <row r="3" spans="1:10" ht="11.25">
      <c r="A3" s="4">
        <v>2</v>
      </c>
      <c r="B3" s="4" t="s">
        <v>1650</v>
      </c>
      <c r="C3" s="4" t="s">
        <v>113</v>
      </c>
      <c r="D3" s="4" t="s">
        <v>1655</v>
      </c>
      <c r="E3" s="4" t="s">
        <v>1656</v>
      </c>
      <c r="F3" s="4" t="s">
        <v>1657</v>
      </c>
      <c r="G3" s="4" t="s">
        <v>1658</v>
      </c>
      <c r="J3" s="4" t="s">
        <v>2216</v>
      </c>
    </row>
    <row r="4" spans="1:10" ht="11.25">
      <c r="A4" s="4">
        <v>3</v>
      </c>
      <c r="B4" s="4" t="s">
        <v>1650</v>
      </c>
      <c r="C4" s="4" t="s">
        <v>113</v>
      </c>
      <c r="D4" s="4" t="s">
        <v>1659</v>
      </c>
      <c r="E4" s="4" t="s">
        <v>1660</v>
      </c>
      <c r="F4" s="4" t="s">
        <v>1661</v>
      </c>
      <c r="G4" s="4" t="s">
        <v>1658</v>
      </c>
      <c r="H4" s="4" t="s">
        <v>1662</v>
      </c>
      <c r="J4" s="4" t="s">
        <v>2216</v>
      </c>
    </row>
    <row r="5" spans="1:10" ht="11.25">
      <c r="A5" s="4">
        <v>4</v>
      </c>
      <c r="B5" s="4" t="s">
        <v>1650</v>
      </c>
      <c r="C5" s="4" t="s">
        <v>113</v>
      </c>
      <c r="D5" s="4" t="s">
        <v>1663</v>
      </c>
      <c r="E5" s="4" t="s">
        <v>1664</v>
      </c>
      <c r="F5" s="4" t="s">
        <v>1665</v>
      </c>
      <c r="G5" s="4" t="s">
        <v>1666</v>
      </c>
      <c r="J5" s="4" t="s">
        <v>2216</v>
      </c>
    </row>
    <row r="6" spans="1:10" ht="11.25">
      <c r="A6" s="4">
        <v>5</v>
      </c>
      <c r="B6" s="4" t="s">
        <v>1650</v>
      </c>
      <c r="C6" s="4" t="s">
        <v>113</v>
      </c>
      <c r="D6" s="4" t="s">
        <v>1667</v>
      </c>
      <c r="E6" s="4" t="s">
        <v>1668</v>
      </c>
      <c r="F6" s="4" t="s">
        <v>1669</v>
      </c>
      <c r="G6" s="4" t="s">
        <v>1670</v>
      </c>
      <c r="J6" s="4" t="s">
        <v>2216</v>
      </c>
    </row>
    <row r="7" spans="1:10" ht="11.25">
      <c r="A7" s="4">
        <v>6</v>
      </c>
      <c r="B7" s="4" t="s">
        <v>1650</v>
      </c>
      <c r="C7" s="4" t="s">
        <v>113</v>
      </c>
      <c r="D7" s="4" t="s">
        <v>1671</v>
      </c>
      <c r="E7" s="4" t="s">
        <v>1672</v>
      </c>
      <c r="F7" s="4" t="s">
        <v>1673</v>
      </c>
      <c r="G7" s="4" t="s">
        <v>1674</v>
      </c>
      <c r="J7" s="4" t="s">
        <v>2216</v>
      </c>
    </row>
    <row r="8" spans="1:10" ht="11.25">
      <c r="A8" s="4">
        <v>7</v>
      </c>
      <c r="B8" s="4" t="s">
        <v>1650</v>
      </c>
      <c r="C8" s="4" t="s">
        <v>113</v>
      </c>
      <c r="D8" s="4" t="s">
        <v>1675</v>
      </c>
      <c r="E8" s="4" t="s">
        <v>1676</v>
      </c>
      <c r="F8" s="4" t="s">
        <v>1677</v>
      </c>
      <c r="G8" s="4" t="s">
        <v>1678</v>
      </c>
      <c r="J8" s="4" t="s">
        <v>2216</v>
      </c>
    </row>
    <row r="9" spans="1:10" ht="11.25">
      <c r="A9" s="4">
        <v>8</v>
      </c>
      <c r="B9" s="4" t="s">
        <v>1650</v>
      </c>
      <c r="C9" s="4" t="s">
        <v>113</v>
      </c>
      <c r="D9" s="4" t="s">
        <v>1679</v>
      </c>
      <c r="E9" s="4" t="s">
        <v>1680</v>
      </c>
      <c r="F9" s="4" t="s">
        <v>1681</v>
      </c>
      <c r="G9" s="4" t="s">
        <v>1682</v>
      </c>
      <c r="H9" s="4" t="s">
        <v>1683</v>
      </c>
      <c r="J9" s="4" t="s">
        <v>2216</v>
      </c>
    </row>
    <row r="10" spans="1:10" ht="11.25">
      <c r="A10" s="4">
        <v>9</v>
      </c>
      <c r="B10" s="4" t="s">
        <v>1650</v>
      </c>
      <c r="C10" s="4" t="s">
        <v>113</v>
      </c>
      <c r="D10" s="4" t="s">
        <v>1684</v>
      </c>
      <c r="E10" s="4" t="s">
        <v>1685</v>
      </c>
      <c r="F10" s="4" t="s">
        <v>1686</v>
      </c>
      <c r="G10" s="4" t="s">
        <v>1687</v>
      </c>
      <c r="H10" s="4" t="s">
        <v>1662</v>
      </c>
      <c r="J10" s="4" t="s">
        <v>2216</v>
      </c>
    </row>
    <row r="11" spans="1:10" ht="11.25">
      <c r="A11" s="4">
        <v>10</v>
      </c>
      <c r="B11" s="4" t="s">
        <v>1650</v>
      </c>
      <c r="C11" s="4" t="s">
        <v>113</v>
      </c>
      <c r="D11" s="4" t="s">
        <v>1688</v>
      </c>
      <c r="E11" s="4" t="s">
        <v>1689</v>
      </c>
      <c r="F11" s="4" t="s">
        <v>1690</v>
      </c>
      <c r="G11" s="4" t="s">
        <v>1654</v>
      </c>
      <c r="H11" s="4" t="s">
        <v>1691</v>
      </c>
      <c r="J11" s="4" t="s">
        <v>2216</v>
      </c>
    </row>
    <row r="12" spans="1:10" ht="11.25">
      <c r="A12" s="4">
        <v>11</v>
      </c>
      <c r="B12" s="4" t="s">
        <v>1650</v>
      </c>
      <c r="C12" s="4" t="s">
        <v>113</v>
      </c>
      <c r="D12" s="4" t="s">
        <v>1692</v>
      </c>
      <c r="E12" s="4" t="s">
        <v>1693</v>
      </c>
      <c r="F12" s="4" t="s">
        <v>1694</v>
      </c>
      <c r="G12" s="4" t="s">
        <v>1695</v>
      </c>
      <c r="H12" s="4" t="s">
        <v>1696</v>
      </c>
      <c r="J12" s="4" t="s">
        <v>2216</v>
      </c>
    </row>
    <row r="13" spans="1:10" ht="11.25">
      <c r="A13" s="4">
        <v>12</v>
      </c>
      <c r="B13" s="4" t="s">
        <v>1650</v>
      </c>
      <c r="C13" s="4" t="s">
        <v>113</v>
      </c>
      <c r="D13" s="4" t="s">
        <v>1697</v>
      </c>
      <c r="E13" s="4" t="s">
        <v>1698</v>
      </c>
      <c r="F13" s="4" t="s">
        <v>1699</v>
      </c>
      <c r="G13" s="4" t="s">
        <v>1700</v>
      </c>
      <c r="H13" s="4" t="s">
        <v>1701</v>
      </c>
      <c r="J13" s="4" t="s">
        <v>2216</v>
      </c>
    </row>
    <row r="14" spans="1:10" ht="11.25">
      <c r="A14" s="4">
        <v>13</v>
      </c>
      <c r="B14" s="4" t="s">
        <v>1650</v>
      </c>
      <c r="C14" s="4" t="s">
        <v>113</v>
      </c>
      <c r="D14" s="4" t="s">
        <v>1702</v>
      </c>
      <c r="E14" s="4" t="s">
        <v>1703</v>
      </c>
      <c r="F14" s="4" t="s">
        <v>1704</v>
      </c>
      <c r="G14" s="4" t="s">
        <v>1705</v>
      </c>
      <c r="J14" s="4" t="s">
        <v>2216</v>
      </c>
    </row>
    <row r="15" spans="1:10" ht="11.25">
      <c r="A15" s="4">
        <v>14</v>
      </c>
      <c r="B15" s="4" t="s">
        <v>1650</v>
      </c>
      <c r="C15" s="4" t="s">
        <v>113</v>
      </c>
      <c r="D15" s="4" t="s">
        <v>1706</v>
      </c>
      <c r="E15" s="4" t="s">
        <v>1707</v>
      </c>
      <c r="F15" s="4" t="s">
        <v>1708</v>
      </c>
      <c r="G15" s="4" t="s">
        <v>1709</v>
      </c>
      <c r="J15" s="4" t="s">
        <v>2216</v>
      </c>
    </row>
    <row r="16" spans="1:10" ht="11.25">
      <c r="A16" s="4">
        <v>15</v>
      </c>
      <c r="B16" s="4" t="s">
        <v>1650</v>
      </c>
      <c r="C16" s="4" t="s">
        <v>113</v>
      </c>
      <c r="D16" s="4" t="s">
        <v>1710</v>
      </c>
      <c r="E16" s="4" t="s">
        <v>1711</v>
      </c>
      <c r="F16" s="4" t="s">
        <v>1712</v>
      </c>
      <c r="G16" s="4" t="s">
        <v>1713</v>
      </c>
      <c r="J16" s="4" t="s">
        <v>2216</v>
      </c>
    </row>
    <row r="17" spans="1:10" ht="11.25">
      <c r="A17" s="4">
        <v>16</v>
      </c>
      <c r="B17" s="4" t="s">
        <v>1650</v>
      </c>
      <c r="C17" s="4" t="s">
        <v>113</v>
      </c>
      <c r="D17" s="4" t="s">
        <v>1714</v>
      </c>
      <c r="E17" s="4" t="s">
        <v>1715</v>
      </c>
      <c r="F17" s="4" t="s">
        <v>1716</v>
      </c>
      <c r="G17" s="4" t="s">
        <v>1674</v>
      </c>
      <c r="J17" s="4" t="s">
        <v>2216</v>
      </c>
    </row>
    <row r="18" spans="1:10" ht="11.25">
      <c r="A18" s="4">
        <v>17</v>
      </c>
      <c r="B18" s="4" t="s">
        <v>1650</v>
      </c>
      <c r="C18" s="4" t="s">
        <v>113</v>
      </c>
      <c r="D18" s="4" t="s">
        <v>1717</v>
      </c>
      <c r="E18" s="4" t="s">
        <v>1718</v>
      </c>
      <c r="F18" s="4" t="s">
        <v>1719</v>
      </c>
      <c r="G18" s="4" t="s">
        <v>1720</v>
      </c>
      <c r="H18" s="4" t="s">
        <v>1721</v>
      </c>
      <c r="J18" s="4" t="s">
        <v>2216</v>
      </c>
    </row>
    <row r="19" spans="1:10" ht="11.25">
      <c r="A19" s="4">
        <v>18</v>
      </c>
      <c r="B19" s="4" t="s">
        <v>1650</v>
      </c>
      <c r="C19" s="4" t="s">
        <v>113</v>
      </c>
      <c r="D19" s="4" t="s">
        <v>1722</v>
      </c>
      <c r="E19" s="4" t="s">
        <v>1723</v>
      </c>
      <c r="F19" s="4" t="s">
        <v>1724</v>
      </c>
      <c r="G19" s="4" t="s">
        <v>1725</v>
      </c>
      <c r="H19" s="4" t="s">
        <v>1726</v>
      </c>
      <c r="J19" s="4" t="s">
        <v>2216</v>
      </c>
    </row>
    <row r="20" spans="1:10" ht="11.25">
      <c r="A20" s="4">
        <v>19</v>
      </c>
      <c r="B20" s="4" t="s">
        <v>1650</v>
      </c>
      <c r="C20" s="4" t="s">
        <v>113</v>
      </c>
      <c r="D20" s="4" t="s">
        <v>1727</v>
      </c>
      <c r="E20" s="4" t="s">
        <v>1728</v>
      </c>
      <c r="F20" s="4" t="s">
        <v>1694</v>
      </c>
      <c r="G20" s="4" t="s">
        <v>1729</v>
      </c>
      <c r="H20" s="4" t="s">
        <v>1730</v>
      </c>
      <c r="J20" s="4" t="s">
        <v>2216</v>
      </c>
    </row>
    <row r="21" spans="1:10" ht="11.25">
      <c r="A21" s="4">
        <v>20</v>
      </c>
      <c r="B21" s="4" t="s">
        <v>1650</v>
      </c>
      <c r="C21" s="4" t="s">
        <v>113</v>
      </c>
      <c r="D21" s="4" t="s">
        <v>1731</v>
      </c>
      <c r="E21" s="4" t="s">
        <v>1732</v>
      </c>
      <c r="F21" s="4" t="s">
        <v>1733</v>
      </c>
      <c r="G21" s="4" t="s">
        <v>1654</v>
      </c>
      <c r="J21" s="4" t="s">
        <v>2216</v>
      </c>
    </row>
    <row r="22" spans="1:10" ht="11.25">
      <c r="A22" s="4">
        <v>21</v>
      </c>
      <c r="B22" s="4" t="s">
        <v>1650</v>
      </c>
      <c r="C22" s="4" t="s">
        <v>113</v>
      </c>
      <c r="D22" s="4" t="s">
        <v>1734</v>
      </c>
      <c r="E22" s="4" t="s">
        <v>1735</v>
      </c>
      <c r="F22" s="4" t="s">
        <v>1736</v>
      </c>
      <c r="G22" s="4" t="s">
        <v>1737</v>
      </c>
      <c r="H22" s="4" t="s">
        <v>1738</v>
      </c>
      <c r="J22" s="4" t="s">
        <v>2216</v>
      </c>
    </row>
    <row r="23" spans="1:10" ht="11.25">
      <c r="A23" s="4">
        <v>22</v>
      </c>
      <c r="B23" s="4" t="s">
        <v>1650</v>
      </c>
      <c r="C23" s="4" t="s">
        <v>113</v>
      </c>
      <c r="D23" s="4" t="s">
        <v>1739</v>
      </c>
      <c r="E23" s="4" t="s">
        <v>1740</v>
      </c>
      <c r="F23" s="4" t="s">
        <v>1741</v>
      </c>
      <c r="G23" s="4" t="s">
        <v>1742</v>
      </c>
      <c r="H23" s="4" t="s">
        <v>1743</v>
      </c>
      <c r="J23" s="4" t="s">
        <v>2216</v>
      </c>
    </row>
    <row r="24" spans="1:10" ht="11.25">
      <c r="A24" s="4">
        <v>23</v>
      </c>
      <c r="B24" s="4" t="s">
        <v>1650</v>
      </c>
      <c r="C24" s="4" t="s">
        <v>113</v>
      </c>
      <c r="D24" s="4" t="s">
        <v>1744</v>
      </c>
      <c r="E24" s="4" t="s">
        <v>1745</v>
      </c>
      <c r="F24" s="4" t="s">
        <v>1746</v>
      </c>
      <c r="G24" s="4" t="s">
        <v>1747</v>
      </c>
      <c r="H24" s="4" t="s">
        <v>1748</v>
      </c>
      <c r="J24" s="4" t="s">
        <v>2216</v>
      </c>
    </row>
    <row r="25" spans="1:10" ht="11.25">
      <c r="A25" s="4">
        <v>24</v>
      </c>
      <c r="B25" s="4" t="s">
        <v>1650</v>
      </c>
      <c r="C25" s="4" t="s">
        <v>113</v>
      </c>
      <c r="D25" s="4" t="s">
        <v>1749</v>
      </c>
      <c r="E25" s="4" t="s">
        <v>1750</v>
      </c>
      <c r="F25" s="4" t="s">
        <v>1751</v>
      </c>
      <c r="G25" s="4" t="s">
        <v>1742</v>
      </c>
      <c r="H25" s="4" t="s">
        <v>1743</v>
      </c>
      <c r="J25" s="4" t="s">
        <v>2216</v>
      </c>
    </row>
    <row r="26" spans="1:10" ht="11.25">
      <c r="A26" s="4">
        <v>25</v>
      </c>
      <c r="B26" s="4" t="s">
        <v>1650</v>
      </c>
      <c r="C26" s="4" t="s">
        <v>113</v>
      </c>
      <c r="D26" s="4" t="s">
        <v>1752</v>
      </c>
      <c r="E26" s="4" t="s">
        <v>1753</v>
      </c>
      <c r="F26" s="4" t="s">
        <v>1754</v>
      </c>
      <c r="G26" s="4" t="s">
        <v>1755</v>
      </c>
      <c r="J26" s="4" t="s">
        <v>2216</v>
      </c>
    </row>
    <row r="27" spans="1:10" ht="11.25">
      <c r="A27" s="4">
        <v>26</v>
      </c>
      <c r="B27" s="4" t="s">
        <v>1650</v>
      </c>
      <c r="C27" s="4" t="s">
        <v>113</v>
      </c>
      <c r="D27" s="4" t="s">
        <v>1756</v>
      </c>
      <c r="E27" s="4" t="s">
        <v>1757</v>
      </c>
      <c r="F27" s="4" t="s">
        <v>1758</v>
      </c>
      <c r="G27" s="4" t="s">
        <v>1759</v>
      </c>
      <c r="H27" s="4" t="s">
        <v>1760</v>
      </c>
      <c r="J27" s="4" t="s">
        <v>2216</v>
      </c>
    </row>
    <row r="28" spans="1:10" ht="11.25">
      <c r="A28" s="4">
        <v>27</v>
      </c>
      <c r="B28" s="4" t="s">
        <v>1650</v>
      </c>
      <c r="C28" s="4" t="s">
        <v>113</v>
      </c>
      <c r="D28" s="4" t="s">
        <v>1761</v>
      </c>
      <c r="E28" s="4" t="s">
        <v>1762</v>
      </c>
      <c r="F28" s="4" t="s">
        <v>1763</v>
      </c>
      <c r="G28" s="4" t="s">
        <v>1764</v>
      </c>
      <c r="H28" s="4" t="s">
        <v>1765</v>
      </c>
      <c r="J28" s="4" t="s">
        <v>2216</v>
      </c>
    </row>
    <row r="29" spans="1:10" ht="11.25">
      <c r="A29" s="4">
        <v>28</v>
      </c>
      <c r="B29" s="4" t="s">
        <v>1650</v>
      </c>
      <c r="C29" s="4" t="s">
        <v>113</v>
      </c>
      <c r="D29" s="4" t="s">
        <v>1766</v>
      </c>
      <c r="E29" s="4" t="s">
        <v>1767</v>
      </c>
      <c r="F29" s="4" t="s">
        <v>1768</v>
      </c>
      <c r="G29" s="4" t="s">
        <v>1755</v>
      </c>
      <c r="J29" s="4" t="s">
        <v>2216</v>
      </c>
    </row>
    <row r="30" spans="1:10" ht="11.25">
      <c r="A30" s="4">
        <v>29</v>
      </c>
      <c r="B30" s="4" t="s">
        <v>1650</v>
      </c>
      <c r="C30" s="4" t="s">
        <v>113</v>
      </c>
      <c r="D30" s="4" t="s">
        <v>1769</v>
      </c>
      <c r="E30" s="4" t="s">
        <v>1770</v>
      </c>
      <c r="F30" s="4" t="s">
        <v>1771</v>
      </c>
      <c r="G30" s="4" t="s">
        <v>1759</v>
      </c>
      <c r="H30" s="4" t="s">
        <v>1772</v>
      </c>
      <c r="J30" s="4" t="s">
        <v>2216</v>
      </c>
    </row>
    <row r="31" spans="1:10" ht="11.25">
      <c r="A31" s="4">
        <v>30</v>
      </c>
      <c r="B31" s="4" t="s">
        <v>1650</v>
      </c>
      <c r="C31" s="4" t="s">
        <v>113</v>
      </c>
      <c r="D31" s="4" t="s">
        <v>1773</v>
      </c>
      <c r="E31" s="4" t="s">
        <v>1774</v>
      </c>
      <c r="F31" s="4" t="s">
        <v>1775</v>
      </c>
      <c r="G31" s="4" t="s">
        <v>1759</v>
      </c>
      <c r="H31" s="4" t="s">
        <v>1776</v>
      </c>
      <c r="J31" s="4" t="s">
        <v>2216</v>
      </c>
    </row>
    <row r="32" spans="1:10" ht="11.25">
      <c r="A32" s="4">
        <v>31</v>
      </c>
      <c r="B32" s="4" t="s">
        <v>1650</v>
      </c>
      <c r="C32" s="4" t="s">
        <v>113</v>
      </c>
      <c r="D32" s="4" t="s">
        <v>1777</v>
      </c>
      <c r="E32" s="4" t="s">
        <v>1778</v>
      </c>
      <c r="F32" s="4" t="s">
        <v>1779</v>
      </c>
      <c r="G32" s="4" t="s">
        <v>1780</v>
      </c>
      <c r="J32" s="4" t="s">
        <v>2216</v>
      </c>
    </row>
    <row r="33" spans="1:10" ht="11.25">
      <c r="A33" s="4">
        <v>32</v>
      </c>
      <c r="B33" s="4" t="s">
        <v>1650</v>
      </c>
      <c r="C33" s="4" t="s">
        <v>113</v>
      </c>
      <c r="D33" s="4" t="s">
        <v>1781</v>
      </c>
      <c r="E33" s="4" t="s">
        <v>1782</v>
      </c>
      <c r="F33" s="4" t="s">
        <v>1783</v>
      </c>
      <c r="G33" s="4" t="s">
        <v>1682</v>
      </c>
      <c r="H33" s="4" t="s">
        <v>1784</v>
      </c>
      <c r="J33" s="4" t="s">
        <v>2216</v>
      </c>
    </row>
    <row r="34" spans="1:10" ht="11.25">
      <c r="A34" s="4">
        <v>33</v>
      </c>
      <c r="B34" s="4" t="s">
        <v>1650</v>
      </c>
      <c r="C34" s="4" t="s">
        <v>113</v>
      </c>
      <c r="D34" s="4" t="s">
        <v>1785</v>
      </c>
      <c r="E34" s="4" t="s">
        <v>1786</v>
      </c>
      <c r="F34" s="4" t="s">
        <v>1787</v>
      </c>
      <c r="G34" s="4" t="s">
        <v>1788</v>
      </c>
      <c r="H34" s="4" t="s">
        <v>1789</v>
      </c>
      <c r="J34" s="4" t="s">
        <v>2216</v>
      </c>
    </row>
    <row r="35" spans="1:10" ht="11.25">
      <c r="A35" s="4">
        <v>34</v>
      </c>
      <c r="B35" s="4" t="s">
        <v>1650</v>
      </c>
      <c r="C35" s="4" t="s">
        <v>113</v>
      </c>
      <c r="D35" s="4" t="s">
        <v>1790</v>
      </c>
      <c r="E35" s="4" t="s">
        <v>1791</v>
      </c>
      <c r="F35" s="4" t="s">
        <v>1792</v>
      </c>
      <c r="G35" s="4" t="s">
        <v>1759</v>
      </c>
      <c r="J35" s="4" t="s">
        <v>2216</v>
      </c>
    </row>
    <row r="36" spans="1:10" ht="11.25">
      <c r="A36" s="4">
        <v>35</v>
      </c>
      <c r="B36" s="4" t="s">
        <v>1650</v>
      </c>
      <c r="C36" s="4" t="s">
        <v>113</v>
      </c>
      <c r="D36" s="4" t="s">
        <v>1793</v>
      </c>
      <c r="E36" s="4" t="s">
        <v>1794</v>
      </c>
      <c r="F36" s="4" t="s">
        <v>1795</v>
      </c>
      <c r="G36" s="4" t="s">
        <v>1759</v>
      </c>
      <c r="J36" s="4" t="s">
        <v>2216</v>
      </c>
    </row>
    <row r="37" spans="1:10" ht="11.25">
      <c r="A37" s="4">
        <v>36</v>
      </c>
      <c r="B37" s="4" t="s">
        <v>1650</v>
      </c>
      <c r="C37" s="4" t="s">
        <v>113</v>
      </c>
      <c r="D37" s="4" t="s">
        <v>1796</v>
      </c>
      <c r="E37" s="4" t="s">
        <v>1797</v>
      </c>
      <c r="F37" s="4" t="s">
        <v>1798</v>
      </c>
      <c r="G37" s="4" t="s">
        <v>1682</v>
      </c>
      <c r="J37" s="4" t="s">
        <v>2216</v>
      </c>
    </row>
    <row r="38" spans="1:10" ht="11.25">
      <c r="A38" s="4">
        <v>37</v>
      </c>
      <c r="B38" s="4" t="s">
        <v>1650</v>
      </c>
      <c r="C38" s="4" t="s">
        <v>113</v>
      </c>
      <c r="D38" s="4" t="s">
        <v>1799</v>
      </c>
      <c r="E38" s="4" t="s">
        <v>1800</v>
      </c>
      <c r="F38" s="4" t="s">
        <v>1801</v>
      </c>
      <c r="G38" s="4" t="s">
        <v>1802</v>
      </c>
      <c r="J38" s="4" t="s">
        <v>2216</v>
      </c>
    </row>
    <row r="39" spans="1:10" ht="11.25">
      <c r="A39" s="4">
        <v>38</v>
      </c>
      <c r="B39" s="4" t="s">
        <v>1650</v>
      </c>
      <c r="C39" s="4" t="s">
        <v>113</v>
      </c>
      <c r="D39" s="4" t="s">
        <v>1803</v>
      </c>
      <c r="E39" s="4" t="s">
        <v>1804</v>
      </c>
      <c r="F39" s="4" t="s">
        <v>1805</v>
      </c>
      <c r="G39" s="4" t="s">
        <v>1802</v>
      </c>
      <c r="J39" s="4" t="s">
        <v>2216</v>
      </c>
    </row>
    <row r="40" spans="1:10" ht="11.25">
      <c r="A40" s="4">
        <v>39</v>
      </c>
      <c r="B40" s="4" t="s">
        <v>1650</v>
      </c>
      <c r="C40" s="4" t="s">
        <v>113</v>
      </c>
      <c r="D40" s="4" t="s">
        <v>1806</v>
      </c>
      <c r="E40" s="4" t="s">
        <v>1807</v>
      </c>
      <c r="F40" s="4" t="s">
        <v>1808</v>
      </c>
      <c r="G40" s="4" t="s">
        <v>1802</v>
      </c>
      <c r="J40" s="4" t="s">
        <v>2216</v>
      </c>
    </row>
    <row r="41" spans="1:10" ht="11.25">
      <c r="A41" s="4">
        <v>40</v>
      </c>
      <c r="B41" s="4" t="s">
        <v>1650</v>
      </c>
      <c r="C41" s="4" t="s">
        <v>113</v>
      </c>
      <c r="D41" s="4" t="s">
        <v>1809</v>
      </c>
      <c r="E41" s="4" t="s">
        <v>1810</v>
      </c>
      <c r="F41" s="4" t="s">
        <v>1811</v>
      </c>
      <c r="G41" s="4" t="s">
        <v>1812</v>
      </c>
      <c r="J41" s="4" t="s">
        <v>2216</v>
      </c>
    </row>
    <row r="42" spans="1:10" ht="11.25">
      <c r="A42" s="4">
        <v>41</v>
      </c>
      <c r="B42" s="4" t="s">
        <v>1650</v>
      </c>
      <c r="C42" s="4" t="s">
        <v>113</v>
      </c>
      <c r="D42" s="4" t="s">
        <v>1813</v>
      </c>
      <c r="E42" s="4" t="s">
        <v>1814</v>
      </c>
      <c r="F42" s="4" t="s">
        <v>1815</v>
      </c>
      <c r="G42" s="4" t="s">
        <v>1759</v>
      </c>
      <c r="J42" s="4" t="s">
        <v>2216</v>
      </c>
    </row>
    <row r="43" spans="1:10" ht="11.25">
      <c r="A43" s="4">
        <v>42</v>
      </c>
      <c r="B43" s="4" t="s">
        <v>1650</v>
      </c>
      <c r="C43" s="4" t="s">
        <v>113</v>
      </c>
      <c r="D43" s="4" t="s">
        <v>1816</v>
      </c>
      <c r="E43" s="4" t="s">
        <v>1817</v>
      </c>
      <c r="F43" s="4" t="s">
        <v>1818</v>
      </c>
      <c r="G43" s="4" t="s">
        <v>1819</v>
      </c>
      <c r="J43" s="4" t="s">
        <v>2216</v>
      </c>
    </row>
    <row r="44" spans="1:10" ht="11.25">
      <c r="A44" s="4">
        <v>43</v>
      </c>
      <c r="B44" s="4" t="s">
        <v>1650</v>
      </c>
      <c r="C44" s="4" t="s">
        <v>113</v>
      </c>
      <c r="D44" s="4" t="s">
        <v>1820</v>
      </c>
      <c r="E44" s="4" t="s">
        <v>1821</v>
      </c>
      <c r="F44" s="4" t="s">
        <v>1822</v>
      </c>
      <c r="G44" s="4" t="s">
        <v>1823</v>
      </c>
      <c r="J44" s="4" t="s">
        <v>2216</v>
      </c>
    </row>
    <row r="45" spans="1:10" ht="11.25">
      <c r="A45" s="4">
        <v>44</v>
      </c>
      <c r="B45" s="4" t="s">
        <v>1650</v>
      </c>
      <c r="C45" s="4" t="s">
        <v>113</v>
      </c>
      <c r="D45" s="4" t="s">
        <v>1824</v>
      </c>
      <c r="E45" s="4" t="s">
        <v>1825</v>
      </c>
      <c r="F45" s="4" t="s">
        <v>1826</v>
      </c>
      <c r="G45" s="4" t="s">
        <v>1827</v>
      </c>
      <c r="J45" s="4" t="s">
        <v>2216</v>
      </c>
    </row>
    <row r="46" spans="1:10" ht="11.25">
      <c r="A46" s="4">
        <v>45</v>
      </c>
      <c r="B46" s="4" t="s">
        <v>1650</v>
      </c>
      <c r="C46" s="4" t="s">
        <v>113</v>
      </c>
      <c r="D46" s="4" t="s">
        <v>1828</v>
      </c>
      <c r="E46" s="4" t="s">
        <v>1829</v>
      </c>
      <c r="F46" s="4" t="s">
        <v>1830</v>
      </c>
      <c r="G46" s="4" t="s">
        <v>1831</v>
      </c>
      <c r="H46" s="4" t="s">
        <v>1832</v>
      </c>
      <c r="J46" s="4" t="s">
        <v>2216</v>
      </c>
    </row>
    <row r="47" spans="1:10" ht="11.25">
      <c r="A47" s="4">
        <v>46</v>
      </c>
      <c r="B47" s="4" t="s">
        <v>1650</v>
      </c>
      <c r="C47" s="4" t="s">
        <v>113</v>
      </c>
      <c r="D47" s="4" t="s">
        <v>1833</v>
      </c>
      <c r="E47" s="4" t="s">
        <v>1834</v>
      </c>
      <c r="F47" s="4" t="s">
        <v>1835</v>
      </c>
      <c r="G47" s="4" t="s">
        <v>1764</v>
      </c>
      <c r="J47" s="4" t="s">
        <v>2216</v>
      </c>
    </row>
    <row r="48" spans="1:10" ht="11.25">
      <c r="A48" s="4">
        <v>47</v>
      </c>
      <c r="B48" s="4" t="s">
        <v>1650</v>
      </c>
      <c r="C48" s="4" t="s">
        <v>113</v>
      </c>
      <c r="D48" s="4" t="s">
        <v>1836</v>
      </c>
      <c r="E48" s="4" t="s">
        <v>1837</v>
      </c>
      <c r="F48" s="4" t="s">
        <v>1838</v>
      </c>
      <c r="G48" s="4" t="s">
        <v>1839</v>
      </c>
      <c r="J48" s="4" t="s">
        <v>2216</v>
      </c>
    </row>
    <row r="49" spans="1:10" ht="11.25">
      <c r="A49" s="4">
        <v>48</v>
      </c>
      <c r="B49" s="4" t="s">
        <v>1650</v>
      </c>
      <c r="C49" s="4" t="s">
        <v>113</v>
      </c>
      <c r="D49" s="4" t="s">
        <v>1840</v>
      </c>
      <c r="E49" s="4" t="s">
        <v>1837</v>
      </c>
      <c r="F49" s="4" t="s">
        <v>1841</v>
      </c>
      <c r="G49" s="4" t="s">
        <v>1670</v>
      </c>
      <c r="J49" s="4" t="s">
        <v>2216</v>
      </c>
    </row>
    <row r="50" spans="1:10" ht="11.25">
      <c r="A50" s="4">
        <v>49</v>
      </c>
      <c r="B50" s="4" t="s">
        <v>1650</v>
      </c>
      <c r="C50" s="4" t="s">
        <v>113</v>
      </c>
      <c r="D50" s="4" t="s">
        <v>1842</v>
      </c>
      <c r="E50" s="4" t="s">
        <v>1843</v>
      </c>
      <c r="F50" s="4" t="s">
        <v>1844</v>
      </c>
      <c r="G50" s="4" t="s">
        <v>1759</v>
      </c>
      <c r="H50" s="4" t="s">
        <v>1845</v>
      </c>
      <c r="J50" s="4" t="s">
        <v>2216</v>
      </c>
    </row>
    <row r="51" spans="1:10" ht="11.25">
      <c r="A51" s="4">
        <v>50</v>
      </c>
      <c r="B51" s="4" t="s">
        <v>1650</v>
      </c>
      <c r="C51" s="4" t="s">
        <v>113</v>
      </c>
      <c r="D51" s="4" t="s">
        <v>1846</v>
      </c>
      <c r="E51" s="4" t="s">
        <v>1847</v>
      </c>
      <c r="F51" s="4" t="s">
        <v>1848</v>
      </c>
      <c r="G51" s="4" t="s">
        <v>1682</v>
      </c>
      <c r="H51" s="4" t="s">
        <v>1849</v>
      </c>
      <c r="J51" s="4" t="s">
        <v>2216</v>
      </c>
    </row>
    <row r="52" spans="1:10" ht="11.25">
      <c r="A52" s="4">
        <v>51</v>
      </c>
      <c r="B52" s="4" t="s">
        <v>1650</v>
      </c>
      <c r="C52" s="4" t="s">
        <v>113</v>
      </c>
      <c r="D52" s="4" t="s">
        <v>1850</v>
      </c>
      <c r="E52" s="4" t="s">
        <v>1851</v>
      </c>
      <c r="F52" s="4" t="s">
        <v>1852</v>
      </c>
      <c r="G52" s="4" t="s">
        <v>1853</v>
      </c>
      <c r="H52" s="4" t="s">
        <v>1854</v>
      </c>
      <c r="J52" s="4" t="s">
        <v>2216</v>
      </c>
    </row>
    <row r="53" spans="1:10" ht="11.25">
      <c r="A53" s="4">
        <v>52</v>
      </c>
      <c r="B53" s="4" t="s">
        <v>1650</v>
      </c>
      <c r="C53" s="4" t="s">
        <v>113</v>
      </c>
      <c r="D53" s="4" t="s">
        <v>1855</v>
      </c>
      <c r="E53" s="4" t="s">
        <v>1856</v>
      </c>
      <c r="F53" s="4" t="s">
        <v>1857</v>
      </c>
      <c r="G53" s="4" t="s">
        <v>1780</v>
      </c>
      <c r="J53" s="4" t="s">
        <v>2216</v>
      </c>
    </row>
    <row r="54" spans="1:10" ht="11.25">
      <c r="A54" s="4">
        <v>53</v>
      </c>
      <c r="B54" s="4" t="s">
        <v>1650</v>
      </c>
      <c r="C54" s="4" t="s">
        <v>113</v>
      </c>
      <c r="D54" s="4" t="s">
        <v>1858</v>
      </c>
      <c r="E54" s="4" t="s">
        <v>1859</v>
      </c>
      <c r="F54" s="4" t="s">
        <v>1860</v>
      </c>
      <c r="G54" s="4" t="s">
        <v>1682</v>
      </c>
      <c r="H54" s="4" t="s">
        <v>1861</v>
      </c>
      <c r="J54" s="4" t="s">
        <v>2216</v>
      </c>
    </row>
    <row r="55" spans="1:10" ht="11.25">
      <c r="A55" s="4">
        <v>54</v>
      </c>
      <c r="B55" s="4" t="s">
        <v>1650</v>
      </c>
      <c r="C55" s="4" t="s">
        <v>113</v>
      </c>
      <c r="D55" s="4" t="s">
        <v>1862</v>
      </c>
      <c r="E55" s="4" t="s">
        <v>1863</v>
      </c>
      <c r="F55" s="4" t="s">
        <v>1864</v>
      </c>
      <c r="G55" s="4" t="s">
        <v>1865</v>
      </c>
      <c r="H55" s="4" t="s">
        <v>1866</v>
      </c>
      <c r="J55" s="4" t="s">
        <v>2216</v>
      </c>
    </row>
    <row r="56" spans="1:10" ht="11.25">
      <c r="A56" s="4">
        <v>55</v>
      </c>
      <c r="B56" s="4" t="s">
        <v>1650</v>
      </c>
      <c r="C56" s="4" t="s">
        <v>113</v>
      </c>
      <c r="D56" s="4" t="s">
        <v>1867</v>
      </c>
      <c r="E56" s="4" t="s">
        <v>1868</v>
      </c>
      <c r="F56" s="4" t="s">
        <v>1869</v>
      </c>
      <c r="G56" s="4" t="s">
        <v>1870</v>
      </c>
      <c r="J56" s="4" t="s">
        <v>2216</v>
      </c>
    </row>
    <row r="57" spans="1:10" ht="11.25">
      <c r="A57" s="4">
        <v>56</v>
      </c>
      <c r="B57" s="4" t="s">
        <v>1650</v>
      </c>
      <c r="C57" s="4" t="s">
        <v>113</v>
      </c>
      <c r="D57" s="4" t="s">
        <v>1871</v>
      </c>
      <c r="E57" s="4" t="s">
        <v>1872</v>
      </c>
      <c r="F57" s="4" t="s">
        <v>1873</v>
      </c>
      <c r="G57" s="4" t="s">
        <v>1865</v>
      </c>
      <c r="J57" s="4" t="s">
        <v>2216</v>
      </c>
    </row>
    <row r="58" spans="1:10" ht="11.25">
      <c r="A58" s="4">
        <v>57</v>
      </c>
      <c r="B58" s="4" t="s">
        <v>1650</v>
      </c>
      <c r="C58" s="4" t="s">
        <v>113</v>
      </c>
      <c r="D58" s="4" t="s">
        <v>1874</v>
      </c>
      <c r="E58" s="4" t="s">
        <v>1875</v>
      </c>
      <c r="F58" s="4" t="s">
        <v>1876</v>
      </c>
      <c r="G58" s="4" t="s">
        <v>1865</v>
      </c>
      <c r="H58" s="4" t="s">
        <v>1683</v>
      </c>
      <c r="J58" s="4" t="s">
        <v>2216</v>
      </c>
    </row>
    <row r="59" spans="1:10" ht="11.25">
      <c r="A59" s="4">
        <v>58</v>
      </c>
      <c r="B59" s="4" t="s">
        <v>1650</v>
      </c>
      <c r="C59" s="4" t="s">
        <v>113</v>
      </c>
      <c r="D59" s="4" t="s">
        <v>1877</v>
      </c>
      <c r="E59" s="4" t="s">
        <v>1878</v>
      </c>
      <c r="F59" s="4" t="s">
        <v>1879</v>
      </c>
      <c r="G59" s="4" t="s">
        <v>1742</v>
      </c>
      <c r="J59" s="4" t="s">
        <v>2216</v>
      </c>
    </row>
    <row r="60" spans="1:10" ht="11.25">
      <c r="A60" s="4">
        <v>59</v>
      </c>
      <c r="B60" s="4" t="s">
        <v>1650</v>
      </c>
      <c r="C60" s="4" t="s">
        <v>113</v>
      </c>
      <c r="D60" s="4" t="s">
        <v>1880</v>
      </c>
      <c r="E60" s="4" t="s">
        <v>1881</v>
      </c>
      <c r="F60" s="4" t="s">
        <v>1882</v>
      </c>
      <c r="G60" s="4" t="s">
        <v>1883</v>
      </c>
      <c r="J60" s="4" t="s">
        <v>2216</v>
      </c>
    </row>
    <row r="61" spans="1:10" ht="11.25">
      <c r="A61" s="4">
        <v>60</v>
      </c>
      <c r="B61" s="4" t="s">
        <v>1650</v>
      </c>
      <c r="C61" s="4" t="s">
        <v>113</v>
      </c>
      <c r="D61" s="4" t="s">
        <v>1884</v>
      </c>
      <c r="E61" s="4" t="s">
        <v>1885</v>
      </c>
      <c r="F61" s="4" t="s">
        <v>1886</v>
      </c>
      <c r="G61" s="4" t="s">
        <v>1887</v>
      </c>
      <c r="J61" s="4" t="s">
        <v>2216</v>
      </c>
    </row>
    <row r="62" spans="1:10" ht="11.25">
      <c r="A62" s="4">
        <v>61</v>
      </c>
      <c r="B62" s="4" t="s">
        <v>1650</v>
      </c>
      <c r="C62" s="4" t="s">
        <v>113</v>
      </c>
      <c r="D62" s="4" t="s">
        <v>1888</v>
      </c>
      <c r="E62" s="4" t="s">
        <v>1889</v>
      </c>
      <c r="F62" s="4" t="s">
        <v>1890</v>
      </c>
      <c r="G62" s="4" t="s">
        <v>1839</v>
      </c>
      <c r="J62" s="4" t="s">
        <v>2216</v>
      </c>
    </row>
    <row r="63" spans="1:10" ht="11.25">
      <c r="A63" s="4">
        <v>62</v>
      </c>
      <c r="B63" s="4" t="s">
        <v>1650</v>
      </c>
      <c r="C63" s="4" t="s">
        <v>113</v>
      </c>
      <c r="D63" s="4" t="s">
        <v>1891</v>
      </c>
      <c r="E63" s="4" t="s">
        <v>1892</v>
      </c>
      <c r="F63" s="4" t="s">
        <v>1893</v>
      </c>
      <c r="G63" s="4" t="s">
        <v>1853</v>
      </c>
      <c r="H63" s="4" t="s">
        <v>1683</v>
      </c>
      <c r="J63" s="4" t="s">
        <v>2216</v>
      </c>
    </row>
    <row r="64" spans="1:10" ht="11.25">
      <c r="A64" s="4">
        <v>63</v>
      </c>
      <c r="B64" s="4" t="s">
        <v>1650</v>
      </c>
      <c r="C64" s="4" t="s">
        <v>113</v>
      </c>
      <c r="D64" s="4" t="s">
        <v>1894</v>
      </c>
      <c r="E64" s="4" t="s">
        <v>1895</v>
      </c>
      <c r="F64" s="4" t="s">
        <v>1896</v>
      </c>
      <c r="G64" s="4" t="s">
        <v>1788</v>
      </c>
      <c r="J64" s="4" t="s">
        <v>2216</v>
      </c>
    </row>
    <row r="65" spans="1:10" ht="11.25">
      <c r="A65" s="4">
        <v>64</v>
      </c>
      <c r="B65" s="4" t="s">
        <v>1650</v>
      </c>
      <c r="C65" s="4" t="s">
        <v>113</v>
      </c>
      <c r="D65" s="4" t="s">
        <v>1897</v>
      </c>
      <c r="E65" s="4" t="s">
        <v>1898</v>
      </c>
      <c r="F65" s="4" t="s">
        <v>1899</v>
      </c>
      <c r="G65" s="4" t="s">
        <v>1780</v>
      </c>
      <c r="H65" s="4" t="s">
        <v>1900</v>
      </c>
      <c r="J65" s="4" t="s">
        <v>2216</v>
      </c>
    </row>
    <row r="66" spans="1:10" ht="11.25">
      <c r="A66" s="4">
        <v>65</v>
      </c>
      <c r="B66" s="4" t="s">
        <v>1650</v>
      </c>
      <c r="C66" s="4" t="s">
        <v>113</v>
      </c>
      <c r="D66" s="4" t="s">
        <v>1901</v>
      </c>
      <c r="E66" s="4" t="s">
        <v>1902</v>
      </c>
      <c r="F66" s="4" t="s">
        <v>1903</v>
      </c>
      <c r="G66" s="4" t="s">
        <v>1674</v>
      </c>
      <c r="H66" s="4" t="s">
        <v>1904</v>
      </c>
      <c r="J66" s="4" t="s">
        <v>2216</v>
      </c>
    </row>
    <row r="67" spans="1:10" ht="11.25">
      <c r="A67" s="4">
        <v>66</v>
      </c>
      <c r="B67" s="4" t="s">
        <v>1650</v>
      </c>
      <c r="C67" s="4" t="s">
        <v>113</v>
      </c>
      <c r="D67" s="4" t="s">
        <v>1905</v>
      </c>
      <c r="E67" s="4" t="s">
        <v>1906</v>
      </c>
      <c r="F67" s="4" t="s">
        <v>1907</v>
      </c>
      <c r="G67" s="4" t="s">
        <v>1908</v>
      </c>
      <c r="H67" s="4" t="s">
        <v>1909</v>
      </c>
      <c r="J67" s="4" t="s">
        <v>2216</v>
      </c>
    </row>
    <row r="68" spans="1:10" ht="11.25">
      <c r="A68" s="4">
        <v>67</v>
      </c>
      <c r="B68" s="4" t="s">
        <v>1650</v>
      </c>
      <c r="C68" s="4" t="s">
        <v>113</v>
      </c>
      <c r="D68" s="4" t="s">
        <v>1910</v>
      </c>
      <c r="E68" s="4" t="s">
        <v>1911</v>
      </c>
      <c r="F68" s="4" t="s">
        <v>1912</v>
      </c>
      <c r="G68" s="4" t="s">
        <v>1747</v>
      </c>
      <c r="J68" s="4" t="s">
        <v>2216</v>
      </c>
    </row>
    <row r="69" spans="1:10" ht="11.25">
      <c r="A69" s="4">
        <v>68</v>
      </c>
      <c r="B69" s="4" t="s">
        <v>1650</v>
      </c>
      <c r="C69" s="4" t="s">
        <v>113</v>
      </c>
      <c r="D69" s="4" t="s">
        <v>1913</v>
      </c>
      <c r="E69" s="4" t="s">
        <v>1914</v>
      </c>
      <c r="F69" s="4" t="s">
        <v>1915</v>
      </c>
      <c r="G69" s="4" t="s">
        <v>1870</v>
      </c>
      <c r="H69" s="4" t="s">
        <v>1916</v>
      </c>
      <c r="J69" s="4" t="s">
        <v>2216</v>
      </c>
    </row>
    <row r="70" spans="1:10" ht="11.25">
      <c r="A70" s="4">
        <v>69</v>
      </c>
      <c r="B70" s="4" t="s">
        <v>1650</v>
      </c>
      <c r="C70" s="4" t="s">
        <v>113</v>
      </c>
      <c r="D70" s="4" t="s">
        <v>1917</v>
      </c>
      <c r="E70" s="4" t="s">
        <v>1918</v>
      </c>
      <c r="F70" s="4" t="s">
        <v>1919</v>
      </c>
      <c r="G70" s="4" t="s">
        <v>1700</v>
      </c>
      <c r="H70" s="4" t="s">
        <v>1920</v>
      </c>
      <c r="J70" s="4" t="s">
        <v>2216</v>
      </c>
    </row>
    <row r="71" spans="1:10" ht="11.25">
      <c r="A71" s="4">
        <v>70</v>
      </c>
      <c r="B71" s="4" t="s">
        <v>1650</v>
      </c>
      <c r="C71" s="4" t="s">
        <v>113</v>
      </c>
      <c r="D71" s="4" t="s">
        <v>1921</v>
      </c>
      <c r="E71" s="4" t="s">
        <v>1922</v>
      </c>
      <c r="F71" s="4" t="s">
        <v>1923</v>
      </c>
      <c r="G71" s="4" t="s">
        <v>1700</v>
      </c>
      <c r="H71" s="4" t="s">
        <v>1861</v>
      </c>
      <c r="J71" s="4" t="s">
        <v>2216</v>
      </c>
    </row>
    <row r="72" spans="1:10" ht="11.25">
      <c r="A72" s="4">
        <v>71</v>
      </c>
      <c r="B72" s="4" t="s">
        <v>1650</v>
      </c>
      <c r="C72" s="4" t="s">
        <v>113</v>
      </c>
      <c r="D72" s="4" t="s">
        <v>1924</v>
      </c>
      <c r="E72" s="4" t="s">
        <v>1925</v>
      </c>
      <c r="F72" s="4" t="s">
        <v>1926</v>
      </c>
      <c r="G72" s="4" t="s">
        <v>1705</v>
      </c>
      <c r="J72" s="4" t="s">
        <v>2216</v>
      </c>
    </row>
    <row r="73" spans="1:10" ht="11.25">
      <c r="A73" s="4">
        <v>72</v>
      </c>
      <c r="B73" s="4" t="s">
        <v>1650</v>
      </c>
      <c r="C73" s="4" t="s">
        <v>113</v>
      </c>
      <c r="D73" s="4" t="s">
        <v>1927</v>
      </c>
      <c r="E73" s="4" t="s">
        <v>1928</v>
      </c>
      <c r="F73" s="4" t="s">
        <v>1929</v>
      </c>
      <c r="G73" s="4" t="s">
        <v>1930</v>
      </c>
      <c r="J73" s="4" t="s">
        <v>2216</v>
      </c>
    </row>
    <row r="74" spans="1:10" ht="11.25">
      <c r="A74" s="4">
        <v>73</v>
      </c>
      <c r="B74" s="4" t="s">
        <v>1650</v>
      </c>
      <c r="C74" s="4" t="s">
        <v>113</v>
      </c>
      <c r="D74" s="4" t="s">
        <v>1931</v>
      </c>
      <c r="E74" s="4" t="s">
        <v>1932</v>
      </c>
      <c r="F74" s="4" t="s">
        <v>1933</v>
      </c>
      <c r="G74" s="4" t="s">
        <v>1780</v>
      </c>
      <c r="H74" s="4" t="s">
        <v>1934</v>
      </c>
      <c r="J74" s="4" t="s">
        <v>2216</v>
      </c>
    </row>
    <row r="75" spans="1:10" ht="11.25">
      <c r="A75" s="4">
        <v>74</v>
      </c>
      <c r="B75" s="4" t="s">
        <v>1650</v>
      </c>
      <c r="C75" s="4" t="s">
        <v>113</v>
      </c>
      <c r="D75" s="4" t="s">
        <v>1935</v>
      </c>
      <c r="E75" s="4" t="s">
        <v>1936</v>
      </c>
      <c r="F75" s="4" t="s">
        <v>1937</v>
      </c>
      <c r="G75" s="4" t="s">
        <v>1687</v>
      </c>
      <c r="J75" s="4" t="s">
        <v>2216</v>
      </c>
    </row>
    <row r="76" spans="1:10" ht="11.25">
      <c r="A76" s="4">
        <v>75</v>
      </c>
      <c r="B76" s="4" t="s">
        <v>1650</v>
      </c>
      <c r="C76" s="4" t="s">
        <v>113</v>
      </c>
      <c r="D76" s="4" t="s">
        <v>1938</v>
      </c>
      <c r="E76" s="4" t="s">
        <v>1939</v>
      </c>
      <c r="F76" s="4" t="s">
        <v>1940</v>
      </c>
      <c r="G76" s="4" t="s">
        <v>1713</v>
      </c>
      <c r="H76" s="4" t="s">
        <v>1941</v>
      </c>
      <c r="J76" s="4" t="s">
        <v>2216</v>
      </c>
    </row>
    <row r="77" spans="1:10" ht="11.25">
      <c r="A77" s="4">
        <v>76</v>
      </c>
      <c r="B77" s="4" t="s">
        <v>1650</v>
      </c>
      <c r="C77" s="4" t="s">
        <v>113</v>
      </c>
      <c r="D77" s="4" t="s">
        <v>1942</v>
      </c>
      <c r="E77" s="4" t="s">
        <v>1943</v>
      </c>
      <c r="F77" s="4" t="s">
        <v>1944</v>
      </c>
      <c r="G77" s="4" t="s">
        <v>1705</v>
      </c>
      <c r="H77" s="4" t="s">
        <v>1945</v>
      </c>
      <c r="J77" s="4" t="s">
        <v>2216</v>
      </c>
    </row>
    <row r="78" spans="1:10" ht="11.25">
      <c r="A78" s="4">
        <v>77</v>
      </c>
      <c r="B78" s="4" t="s">
        <v>1650</v>
      </c>
      <c r="C78" s="4" t="s">
        <v>113</v>
      </c>
      <c r="D78" s="4" t="s">
        <v>1946</v>
      </c>
      <c r="E78" s="4" t="s">
        <v>1947</v>
      </c>
      <c r="F78" s="4" t="s">
        <v>1948</v>
      </c>
      <c r="G78" s="4" t="s">
        <v>1949</v>
      </c>
      <c r="J78" s="4" t="s">
        <v>2216</v>
      </c>
    </row>
    <row r="79" spans="1:10" ht="11.25">
      <c r="A79" s="4">
        <v>78</v>
      </c>
      <c r="B79" s="4" t="s">
        <v>1650</v>
      </c>
      <c r="C79" s="4" t="s">
        <v>113</v>
      </c>
      <c r="D79" s="4" t="s">
        <v>1950</v>
      </c>
      <c r="E79" s="4" t="s">
        <v>1947</v>
      </c>
      <c r="F79" s="4" t="s">
        <v>1951</v>
      </c>
      <c r="G79" s="4" t="s">
        <v>1839</v>
      </c>
      <c r="H79" s="4" t="s">
        <v>1866</v>
      </c>
      <c r="J79" s="4" t="s">
        <v>2216</v>
      </c>
    </row>
    <row r="80" spans="1:10" ht="11.25">
      <c r="A80" s="4">
        <v>79</v>
      </c>
      <c r="B80" s="4" t="s">
        <v>1650</v>
      </c>
      <c r="C80" s="4" t="s">
        <v>113</v>
      </c>
      <c r="D80" s="4" t="s">
        <v>1952</v>
      </c>
      <c r="E80" s="4" t="s">
        <v>1947</v>
      </c>
      <c r="F80" s="4" t="s">
        <v>1953</v>
      </c>
      <c r="G80" s="4" t="s">
        <v>1687</v>
      </c>
      <c r="J80" s="4" t="s">
        <v>2216</v>
      </c>
    </row>
    <row r="81" spans="1:10" ht="11.25">
      <c r="A81" s="4">
        <v>80</v>
      </c>
      <c r="B81" s="4" t="s">
        <v>1650</v>
      </c>
      <c r="C81" s="4" t="s">
        <v>113</v>
      </c>
      <c r="D81" s="4" t="s">
        <v>1954</v>
      </c>
      <c r="E81" s="4" t="s">
        <v>1955</v>
      </c>
      <c r="F81" s="4" t="s">
        <v>1956</v>
      </c>
      <c r="G81" s="4" t="s">
        <v>1949</v>
      </c>
      <c r="J81" s="4" t="s">
        <v>2216</v>
      </c>
    </row>
    <row r="82" spans="1:10" ht="11.25">
      <c r="A82" s="4">
        <v>81</v>
      </c>
      <c r="B82" s="4" t="s">
        <v>1650</v>
      </c>
      <c r="C82" s="4" t="s">
        <v>113</v>
      </c>
      <c r="D82" s="4" t="s">
        <v>1957</v>
      </c>
      <c r="E82" s="4" t="s">
        <v>1958</v>
      </c>
      <c r="F82" s="4" t="s">
        <v>1959</v>
      </c>
      <c r="G82" s="4" t="s">
        <v>1780</v>
      </c>
      <c r="H82" s="4" t="s">
        <v>1845</v>
      </c>
      <c r="J82" s="4" t="s">
        <v>2216</v>
      </c>
    </row>
    <row r="83" spans="1:10" ht="11.25">
      <c r="A83" s="4">
        <v>82</v>
      </c>
      <c r="B83" s="4" t="s">
        <v>1650</v>
      </c>
      <c r="C83" s="4" t="s">
        <v>113</v>
      </c>
      <c r="D83" s="4" t="s">
        <v>1960</v>
      </c>
      <c r="E83" s="4" t="s">
        <v>1961</v>
      </c>
      <c r="F83" s="4" t="s">
        <v>1962</v>
      </c>
      <c r="G83" s="4" t="s">
        <v>1963</v>
      </c>
      <c r="H83" s="4" t="s">
        <v>1738</v>
      </c>
      <c r="J83" s="4" t="s">
        <v>2216</v>
      </c>
    </row>
    <row r="84" spans="1:10" ht="11.25">
      <c r="A84" s="4">
        <v>83</v>
      </c>
      <c r="B84" s="4" t="s">
        <v>1650</v>
      </c>
      <c r="C84" s="4" t="s">
        <v>113</v>
      </c>
      <c r="D84" s="4" t="s">
        <v>1964</v>
      </c>
      <c r="E84" s="4" t="s">
        <v>1965</v>
      </c>
      <c r="F84" s="4" t="s">
        <v>1966</v>
      </c>
      <c r="G84" s="4" t="s">
        <v>1908</v>
      </c>
      <c r="H84" s="4" t="s">
        <v>1967</v>
      </c>
      <c r="J84" s="4" t="s">
        <v>2216</v>
      </c>
    </row>
    <row r="85" spans="1:10" ht="11.25">
      <c r="A85" s="4">
        <v>84</v>
      </c>
      <c r="B85" s="4" t="s">
        <v>1650</v>
      </c>
      <c r="C85" s="4" t="s">
        <v>113</v>
      </c>
      <c r="D85" s="4" t="s">
        <v>1968</v>
      </c>
      <c r="E85" s="4" t="s">
        <v>1969</v>
      </c>
      <c r="F85" s="4" t="s">
        <v>1970</v>
      </c>
      <c r="G85" s="4" t="s">
        <v>1764</v>
      </c>
      <c r="J85" s="4" t="s">
        <v>2216</v>
      </c>
    </row>
    <row r="86" spans="1:10" ht="11.25">
      <c r="A86" s="4">
        <v>85</v>
      </c>
      <c r="B86" s="4" t="s">
        <v>1650</v>
      </c>
      <c r="C86" s="4" t="s">
        <v>113</v>
      </c>
      <c r="D86" s="4" t="s">
        <v>1971</v>
      </c>
      <c r="E86" s="4" t="s">
        <v>1972</v>
      </c>
      <c r="F86" s="4" t="s">
        <v>1973</v>
      </c>
      <c r="G86" s="4" t="s">
        <v>1908</v>
      </c>
      <c r="J86" s="4" t="s">
        <v>2216</v>
      </c>
    </row>
    <row r="87" spans="1:10" ht="11.25">
      <c r="A87" s="4">
        <v>86</v>
      </c>
      <c r="B87" s="4" t="s">
        <v>1650</v>
      </c>
      <c r="C87" s="4" t="s">
        <v>113</v>
      </c>
      <c r="D87" s="4" t="s">
        <v>1974</v>
      </c>
      <c r="E87" s="4" t="s">
        <v>1975</v>
      </c>
      <c r="F87" s="4" t="s">
        <v>1976</v>
      </c>
      <c r="G87" s="4" t="s">
        <v>1755</v>
      </c>
      <c r="H87" s="4" t="s">
        <v>1977</v>
      </c>
      <c r="J87" s="4" t="s">
        <v>2216</v>
      </c>
    </row>
    <row r="88" spans="1:10" ht="11.25">
      <c r="A88" s="4">
        <v>87</v>
      </c>
      <c r="B88" s="4" t="s">
        <v>1650</v>
      </c>
      <c r="C88" s="4" t="s">
        <v>113</v>
      </c>
      <c r="D88" s="4" t="s">
        <v>1978</v>
      </c>
      <c r="E88" s="4" t="s">
        <v>1979</v>
      </c>
      <c r="F88" s="4" t="s">
        <v>1980</v>
      </c>
      <c r="G88" s="4" t="s">
        <v>1666</v>
      </c>
      <c r="J88" s="4" t="s">
        <v>2216</v>
      </c>
    </row>
    <row r="89" spans="1:10" ht="11.25">
      <c r="A89" s="4">
        <v>88</v>
      </c>
      <c r="B89" s="4" t="s">
        <v>1650</v>
      </c>
      <c r="C89" s="4" t="s">
        <v>113</v>
      </c>
      <c r="D89" s="4" t="s">
        <v>1981</v>
      </c>
      <c r="E89" s="4" t="s">
        <v>1982</v>
      </c>
      <c r="F89" s="4" t="s">
        <v>1983</v>
      </c>
      <c r="G89" s="4" t="s">
        <v>1666</v>
      </c>
      <c r="H89" s="4" t="s">
        <v>1984</v>
      </c>
      <c r="J89" s="4" t="s">
        <v>2216</v>
      </c>
    </row>
    <row r="90" spans="1:10" ht="11.25">
      <c r="A90" s="4">
        <v>89</v>
      </c>
      <c r="B90" s="4" t="s">
        <v>1650</v>
      </c>
      <c r="C90" s="4" t="s">
        <v>113</v>
      </c>
      <c r="D90" s="4" t="s">
        <v>1985</v>
      </c>
      <c r="E90" s="4" t="s">
        <v>1986</v>
      </c>
      <c r="F90" s="4" t="s">
        <v>1987</v>
      </c>
      <c r="G90" s="4" t="s">
        <v>1988</v>
      </c>
      <c r="H90" s="4" t="s">
        <v>1989</v>
      </c>
      <c r="J90" s="4" t="s">
        <v>2216</v>
      </c>
    </row>
    <row r="91" spans="1:10" ht="11.25">
      <c r="A91" s="4">
        <v>90</v>
      </c>
      <c r="B91" s="4" t="s">
        <v>1650</v>
      </c>
      <c r="C91" s="4" t="s">
        <v>113</v>
      </c>
      <c r="D91" s="4" t="s">
        <v>1990</v>
      </c>
      <c r="E91" s="4" t="s">
        <v>1991</v>
      </c>
      <c r="F91" s="4" t="s">
        <v>1992</v>
      </c>
      <c r="G91" s="4" t="s">
        <v>1993</v>
      </c>
      <c r="H91" s="4" t="s">
        <v>1832</v>
      </c>
      <c r="J91" s="4" t="s">
        <v>2216</v>
      </c>
    </row>
    <row r="92" spans="1:10" ht="11.25">
      <c r="A92" s="4">
        <v>91</v>
      </c>
      <c r="B92" s="4" t="s">
        <v>1650</v>
      </c>
      <c r="C92" s="4" t="s">
        <v>113</v>
      </c>
      <c r="D92" s="4" t="s">
        <v>1994</v>
      </c>
      <c r="E92" s="4" t="s">
        <v>1995</v>
      </c>
      <c r="F92" s="4" t="s">
        <v>1996</v>
      </c>
      <c r="G92" s="4" t="s">
        <v>1827</v>
      </c>
      <c r="J92" s="4" t="s">
        <v>2216</v>
      </c>
    </row>
    <row r="93" spans="1:10" ht="11.25">
      <c r="A93" s="4">
        <v>92</v>
      </c>
      <c r="B93" s="4" t="s">
        <v>1650</v>
      </c>
      <c r="C93" s="4" t="s">
        <v>113</v>
      </c>
      <c r="D93" s="4" t="s">
        <v>1997</v>
      </c>
      <c r="E93" s="4" t="s">
        <v>1998</v>
      </c>
      <c r="F93" s="4" t="s">
        <v>1999</v>
      </c>
      <c r="G93" s="4" t="s">
        <v>1737</v>
      </c>
      <c r="H93" s="4" t="s">
        <v>2000</v>
      </c>
      <c r="J93" s="4" t="s">
        <v>2216</v>
      </c>
    </row>
    <row r="94" spans="1:10" ht="11.25">
      <c r="A94" s="4">
        <v>93</v>
      </c>
      <c r="B94" s="4" t="s">
        <v>1650</v>
      </c>
      <c r="C94" s="4" t="s">
        <v>113</v>
      </c>
      <c r="D94" s="4" t="s">
        <v>2001</v>
      </c>
      <c r="E94" s="4" t="s">
        <v>2002</v>
      </c>
      <c r="F94" s="4" t="s">
        <v>2003</v>
      </c>
      <c r="G94" s="4" t="s">
        <v>1780</v>
      </c>
      <c r="H94" s="4" t="s">
        <v>2004</v>
      </c>
      <c r="J94" s="4" t="s">
        <v>2216</v>
      </c>
    </row>
    <row r="95" spans="1:10" ht="11.25">
      <c r="A95" s="4">
        <v>94</v>
      </c>
      <c r="B95" s="4" t="s">
        <v>1650</v>
      </c>
      <c r="C95" s="4" t="s">
        <v>113</v>
      </c>
      <c r="D95" s="4" t="s">
        <v>2005</v>
      </c>
      <c r="E95" s="4" t="s">
        <v>2006</v>
      </c>
      <c r="F95" s="4" t="s">
        <v>2007</v>
      </c>
      <c r="G95" s="4" t="s">
        <v>1666</v>
      </c>
      <c r="J95" s="4" t="s">
        <v>2216</v>
      </c>
    </row>
    <row r="96" spans="1:10" ht="11.25">
      <c r="A96" s="4">
        <v>95</v>
      </c>
      <c r="B96" s="4" t="s">
        <v>1650</v>
      </c>
      <c r="C96" s="4" t="s">
        <v>113</v>
      </c>
      <c r="D96" s="4" t="s">
        <v>2008</v>
      </c>
      <c r="E96" s="4" t="s">
        <v>2009</v>
      </c>
      <c r="F96" s="4" t="s">
        <v>2010</v>
      </c>
      <c r="G96" s="4" t="s">
        <v>1764</v>
      </c>
      <c r="J96" s="4" t="s">
        <v>2216</v>
      </c>
    </row>
    <row r="97" spans="1:10" ht="11.25">
      <c r="A97" s="4">
        <v>96</v>
      </c>
      <c r="B97" s="4" t="s">
        <v>1650</v>
      </c>
      <c r="C97" s="4" t="s">
        <v>113</v>
      </c>
      <c r="D97" s="4" t="s">
        <v>2011</v>
      </c>
      <c r="E97" s="4" t="s">
        <v>2009</v>
      </c>
      <c r="F97" s="4" t="s">
        <v>2012</v>
      </c>
      <c r="G97" s="4" t="s">
        <v>1674</v>
      </c>
      <c r="J97" s="4" t="s">
        <v>2216</v>
      </c>
    </row>
    <row r="98" spans="1:10" ht="11.25">
      <c r="A98" s="4">
        <v>97</v>
      </c>
      <c r="B98" s="4" t="s">
        <v>1650</v>
      </c>
      <c r="C98" s="4" t="s">
        <v>113</v>
      </c>
      <c r="D98" s="4" t="s">
        <v>2013</v>
      </c>
      <c r="E98" s="4" t="s">
        <v>2014</v>
      </c>
      <c r="F98" s="4" t="s">
        <v>2015</v>
      </c>
      <c r="G98" s="4" t="s">
        <v>1827</v>
      </c>
      <c r="H98" s="4" t="s">
        <v>2016</v>
      </c>
      <c r="J98" s="4" t="s">
        <v>2216</v>
      </c>
    </row>
    <row r="99" spans="1:10" ht="11.25">
      <c r="A99" s="4">
        <v>98</v>
      </c>
      <c r="B99" s="4" t="s">
        <v>1650</v>
      </c>
      <c r="C99" s="4" t="s">
        <v>113</v>
      </c>
      <c r="D99" s="4" t="s">
        <v>2017</v>
      </c>
      <c r="E99" s="4" t="s">
        <v>2018</v>
      </c>
      <c r="F99" s="4" t="s">
        <v>2019</v>
      </c>
      <c r="G99" s="4" t="s">
        <v>1988</v>
      </c>
      <c r="H99" s="4" t="s">
        <v>2020</v>
      </c>
      <c r="J99" s="4" t="s">
        <v>2216</v>
      </c>
    </row>
    <row r="100" spans="1:10" ht="11.25">
      <c r="A100" s="4">
        <v>99</v>
      </c>
      <c r="B100" s="4" t="s">
        <v>1650</v>
      </c>
      <c r="C100" s="4" t="s">
        <v>113</v>
      </c>
      <c r="D100" s="4" t="s">
        <v>2021</v>
      </c>
      <c r="E100" s="4" t="s">
        <v>2022</v>
      </c>
      <c r="F100" s="4" t="s">
        <v>2023</v>
      </c>
      <c r="G100" s="4" t="s">
        <v>1963</v>
      </c>
      <c r="J100" s="4" t="s">
        <v>2216</v>
      </c>
    </row>
    <row r="101" spans="1:10" ht="11.25">
      <c r="A101" s="4">
        <v>100</v>
      </c>
      <c r="B101" s="4" t="s">
        <v>1650</v>
      </c>
      <c r="C101" s="4" t="s">
        <v>113</v>
      </c>
      <c r="D101" s="4" t="s">
        <v>2024</v>
      </c>
      <c r="E101" s="4" t="s">
        <v>2025</v>
      </c>
      <c r="F101" s="4" t="s">
        <v>2026</v>
      </c>
      <c r="G101" s="4" t="s">
        <v>1887</v>
      </c>
      <c r="H101" s="4" t="s">
        <v>2027</v>
      </c>
      <c r="J101" s="4" t="s">
        <v>2216</v>
      </c>
    </row>
    <row r="102" spans="1:10" ht="11.25">
      <c r="A102" s="4">
        <v>101</v>
      </c>
      <c r="B102" s="4" t="s">
        <v>1650</v>
      </c>
      <c r="C102" s="4" t="s">
        <v>113</v>
      </c>
      <c r="D102" s="4" t="s">
        <v>2028</v>
      </c>
      <c r="E102" s="4" t="s">
        <v>2029</v>
      </c>
      <c r="F102" s="4" t="s">
        <v>2030</v>
      </c>
      <c r="G102" s="4" t="s">
        <v>1780</v>
      </c>
      <c r="H102" s="4" t="s">
        <v>2031</v>
      </c>
      <c r="J102" s="4" t="s">
        <v>2216</v>
      </c>
    </row>
    <row r="103" spans="1:10" ht="11.25">
      <c r="A103" s="4">
        <v>102</v>
      </c>
      <c r="B103" s="4" t="s">
        <v>1650</v>
      </c>
      <c r="C103" s="4" t="s">
        <v>113</v>
      </c>
      <c r="D103" s="4" t="s">
        <v>2032</v>
      </c>
      <c r="E103" s="4" t="s">
        <v>2033</v>
      </c>
      <c r="F103" s="4" t="s">
        <v>2034</v>
      </c>
      <c r="G103" s="4" t="s">
        <v>1853</v>
      </c>
      <c r="H103" s="4" t="s">
        <v>2035</v>
      </c>
      <c r="J103" s="4" t="s">
        <v>2216</v>
      </c>
    </row>
    <row r="104" spans="1:10" ht="11.25">
      <c r="A104" s="4">
        <v>103</v>
      </c>
      <c r="B104" s="4" t="s">
        <v>1650</v>
      </c>
      <c r="C104" s="4" t="s">
        <v>113</v>
      </c>
      <c r="D104" s="4" t="s">
        <v>2036</v>
      </c>
      <c r="E104" s="4" t="s">
        <v>2037</v>
      </c>
      <c r="F104" s="4" t="s">
        <v>2038</v>
      </c>
      <c r="G104" s="4" t="s">
        <v>1713</v>
      </c>
      <c r="H104" s="4" t="s">
        <v>2039</v>
      </c>
      <c r="J104" s="4" t="s">
        <v>2216</v>
      </c>
    </row>
    <row r="105" spans="1:10" ht="11.25">
      <c r="A105" s="4">
        <v>104</v>
      </c>
      <c r="B105" s="4" t="s">
        <v>1650</v>
      </c>
      <c r="C105" s="4" t="s">
        <v>113</v>
      </c>
      <c r="D105" s="4" t="s">
        <v>2040</v>
      </c>
      <c r="E105" s="4" t="s">
        <v>2041</v>
      </c>
      <c r="F105" s="4" t="s">
        <v>2042</v>
      </c>
      <c r="G105" s="4" t="s">
        <v>1674</v>
      </c>
      <c r="J105" s="4" t="s">
        <v>2216</v>
      </c>
    </row>
    <row r="106" spans="1:10" ht="11.25">
      <c r="A106" s="4">
        <v>105</v>
      </c>
      <c r="B106" s="4" t="s">
        <v>1650</v>
      </c>
      <c r="C106" s="4" t="s">
        <v>113</v>
      </c>
      <c r="D106" s="4" t="s">
        <v>2043</v>
      </c>
      <c r="E106" s="4" t="s">
        <v>2044</v>
      </c>
      <c r="F106" s="4" t="s">
        <v>2045</v>
      </c>
      <c r="G106" s="4" t="s">
        <v>1687</v>
      </c>
      <c r="J106" s="4" t="s">
        <v>2216</v>
      </c>
    </row>
    <row r="107" spans="1:10" ht="11.25">
      <c r="A107" s="4">
        <v>106</v>
      </c>
      <c r="B107" s="4" t="s">
        <v>1650</v>
      </c>
      <c r="C107" s="4" t="s">
        <v>113</v>
      </c>
      <c r="D107" s="4" t="s">
        <v>2046</v>
      </c>
      <c r="E107" s="4" t="s">
        <v>2047</v>
      </c>
      <c r="F107" s="4" t="s">
        <v>2048</v>
      </c>
      <c r="G107" s="4" t="s">
        <v>1674</v>
      </c>
      <c r="H107" s="4" t="s">
        <v>1683</v>
      </c>
      <c r="J107" s="4" t="s">
        <v>2216</v>
      </c>
    </row>
    <row r="108" spans="1:10" ht="11.25">
      <c r="A108" s="4">
        <v>107</v>
      </c>
      <c r="B108" s="4" t="s">
        <v>1650</v>
      </c>
      <c r="C108" s="4" t="s">
        <v>113</v>
      </c>
      <c r="D108" s="4" t="s">
        <v>2049</v>
      </c>
      <c r="E108" s="4" t="s">
        <v>2050</v>
      </c>
      <c r="F108" s="4" t="s">
        <v>2051</v>
      </c>
      <c r="G108" s="4" t="s">
        <v>1687</v>
      </c>
      <c r="J108" s="4" t="s">
        <v>2216</v>
      </c>
    </row>
    <row r="109" spans="1:10" ht="11.25">
      <c r="A109" s="4">
        <v>108</v>
      </c>
      <c r="B109" s="4" t="s">
        <v>1650</v>
      </c>
      <c r="C109" s="4" t="s">
        <v>113</v>
      </c>
      <c r="D109" s="4" t="s">
        <v>2052</v>
      </c>
      <c r="E109" s="4" t="s">
        <v>2053</v>
      </c>
      <c r="F109" s="4" t="s">
        <v>2054</v>
      </c>
      <c r="G109" s="4" t="s">
        <v>1780</v>
      </c>
      <c r="H109" s="4" t="s">
        <v>2055</v>
      </c>
      <c r="J109" s="4" t="s">
        <v>2216</v>
      </c>
    </row>
    <row r="110" spans="1:10" ht="11.25">
      <c r="A110" s="4">
        <v>109</v>
      </c>
      <c r="B110" s="4" t="s">
        <v>1650</v>
      </c>
      <c r="C110" s="4" t="s">
        <v>113</v>
      </c>
      <c r="D110" s="4" t="s">
        <v>2056</v>
      </c>
      <c r="E110" s="4" t="s">
        <v>2057</v>
      </c>
      <c r="F110" s="4" t="s">
        <v>2058</v>
      </c>
      <c r="G110" s="4" t="s">
        <v>1802</v>
      </c>
      <c r="H110" s="4" t="s">
        <v>2027</v>
      </c>
      <c r="J110" s="4" t="s">
        <v>2216</v>
      </c>
    </row>
    <row r="111" spans="1:10" ht="11.25">
      <c r="A111" s="4">
        <v>110</v>
      </c>
      <c r="B111" s="4" t="s">
        <v>1650</v>
      </c>
      <c r="C111" s="4" t="s">
        <v>113</v>
      </c>
      <c r="D111" s="4" t="s">
        <v>2059</v>
      </c>
      <c r="E111" s="4" t="s">
        <v>2060</v>
      </c>
      <c r="F111" s="4" t="s">
        <v>2061</v>
      </c>
      <c r="G111" s="4" t="s">
        <v>1780</v>
      </c>
      <c r="H111" s="4" t="s">
        <v>2062</v>
      </c>
      <c r="J111" s="4" t="s">
        <v>2216</v>
      </c>
    </row>
    <row r="112" spans="1:10" ht="11.25">
      <c r="A112" s="4">
        <v>111</v>
      </c>
      <c r="B112" s="4" t="s">
        <v>1650</v>
      </c>
      <c r="C112" s="4" t="s">
        <v>113</v>
      </c>
      <c r="D112" s="4" t="s">
        <v>2063</v>
      </c>
      <c r="E112" s="4" t="s">
        <v>2064</v>
      </c>
      <c r="F112" s="4" t="s">
        <v>2065</v>
      </c>
      <c r="G112" s="4" t="s">
        <v>1827</v>
      </c>
      <c r="J112" s="4" t="s">
        <v>2216</v>
      </c>
    </row>
    <row r="113" spans="1:10" ht="11.25">
      <c r="A113" s="4">
        <v>112</v>
      </c>
      <c r="B113" s="4" t="s">
        <v>1650</v>
      </c>
      <c r="C113" s="4" t="s">
        <v>113</v>
      </c>
      <c r="D113" s="4" t="s">
        <v>2066</v>
      </c>
      <c r="E113" s="4" t="s">
        <v>2067</v>
      </c>
      <c r="F113" s="4" t="s">
        <v>2068</v>
      </c>
      <c r="G113" s="4" t="s">
        <v>1755</v>
      </c>
      <c r="H113" s="4" t="s">
        <v>2069</v>
      </c>
      <c r="J113" s="4" t="s">
        <v>2216</v>
      </c>
    </row>
    <row r="114" spans="1:10" ht="11.25">
      <c r="A114" s="4">
        <v>113</v>
      </c>
      <c r="B114" s="4" t="s">
        <v>1650</v>
      </c>
      <c r="C114" s="4" t="s">
        <v>113</v>
      </c>
      <c r="D114" s="4" t="s">
        <v>2070</v>
      </c>
      <c r="E114" s="4" t="s">
        <v>2071</v>
      </c>
      <c r="F114" s="4" t="s">
        <v>2072</v>
      </c>
      <c r="G114" s="4" t="s">
        <v>1827</v>
      </c>
      <c r="H114" s="4" t="s">
        <v>2073</v>
      </c>
      <c r="J114" s="4" t="s">
        <v>2216</v>
      </c>
    </row>
    <row r="115" spans="1:10" ht="11.25">
      <c r="A115" s="4">
        <v>114</v>
      </c>
      <c r="B115" s="4" t="s">
        <v>1650</v>
      </c>
      <c r="C115" s="4" t="s">
        <v>113</v>
      </c>
      <c r="D115" s="4" t="s">
        <v>2074</v>
      </c>
      <c r="E115" s="4" t="s">
        <v>2075</v>
      </c>
      <c r="F115" s="4" t="s">
        <v>2076</v>
      </c>
      <c r="G115" s="4" t="s">
        <v>1725</v>
      </c>
      <c r="H115" s="4" t="s">
        <v>2077</v>
      </c>
      <c r="J115" s="4" t="s">
        <v>2216</v>
      </c>
    </row>
    <row r="116" spans="1:10" ht="11.25">
      <c r="A116" s="4">
        <v>115</v>
      </c>
      <c r="B116" s="4" t="s">
        <v>1650</v>
      </c>
      <c r="C116" s="4" t="s">
        <v>113</v>
      </c>
      <c r="D116" s="4" t="s">
        <v>2078</v>
      </c>
      <c r="E116" s="4" t="s">
        <v>2079</v>
      </c>
      <c r="F116" s="4" t="s">
        <v>2080</v>
      </c>
      <c r="G116" s="4" t="s">
        <v>1908</v>
      </c>
      <c r="J116" s="4" t="s">
        <v>2216</v>
      </c>
    </row>
    <row r="117" spans="1:10" ht="11.25">
      <c r="A117" s="4">
        <v>116</v>
      </c>
      <c r="B117" s="4" t="s">
        <v>1650</v>
      </c>
      <c r="C117" s="4" t="s">
        <v>113</v>
      </c>
      <c r="D117" s="4" t="s">
        <v>2081</v>
      </c>
      <c r="E117" s="4" t="s">
        <v>2082</v>
      </c>
      <c r="F117" s="4" t="s">
        <v>2083</v>
      </c>
      <c r="G117" s="4" t="s">
        <v>1713</v>
      </c>
      <c r="H117" s="4" t="s">
        <v>2084</v>
      </c>
      <c r="J117" s="4" t="s">
        <v>2216</v>
      </c>
    </row>
    <row r="118" spans="1:10" ht="11.25">
      <c r="A118" s="4">
        <v>117</v>
      </c>
      <c r="B118" s="4" t="s">
        <v>1650</v>
      </c>
      <c r="C118" s="4" t="s">
        <v>113</v>
      </c>
      <c r="D118" s="4" t="s">
        <v>2085</v>
      </c>
      <c r="E118" s="4" t="s">
        <v>2086</v>
      </c>
      <c r="F118" s="4" t="s">
        <v>2087</v>
      </c>
      <c r="G118" s="4" t="s">
        <v>1831</v>
      </c>
      <c r="J118" s="4" t="s">
        <v>2216</v>
      </c>
    </row>
    <row r="119" spans="1:10" ht="11.25">
      <c r="A119" s="4">
        <v>118</v>
      </c>
      <c r="B119" s="4" t="s">
        <v>1650</v>
      </c>
      <c r="C119" s="4" t="s">
        <v>113</v>
      </c>
      <c r="D119" s="4" t="s">
        <v>2088</v>
      </c>
      <c r="E119" s="4" t="s">
        <v>2089</v>
      </c>
      <c r="F119" s="4" t="s">
        <v>2090</v>
      </c>
      <c r="G119" s="4" t="s">
        <v>1755</v>
      </c>
      <c r="J119" s="4" t="s">
        <v>2216</v>
      </c>
    </row>
    <row r="120" spans="1:10" ht="11.25">
      <c r="A120" s="4">
        <v>119</v>
      </c>
      <c r="B120" s="4" t="s">
        <v>1650</v>
      </c>
      <c r="C120" s="4" t="s">
        <v>113</v>
      </c>
      <c r="D120" s="4" t="s">
        <v>2091</v>
      </c>
      <c r="E120" s="4" t="s">
        <v>2092</v>
      </c>
      <c r="F120" s="4" t="s">
        <v>2093</v>
      </c>
      <c r="G120" s="4" t="s">
        <v>1687</v>
      </c>
      <c r="H120" s="4" t="s">
        <v>2094</v>
      </c>
      <c r="J120" s="4" t="s">
        <v>2216</v>
      </c>
    </row>
    <row r="121" spans="1:10" ht="11.25">
      <c r="A121" s="4">
        <v>120</v>
      </c>
      <c r="B121" s="4" t="s">
        <v>1650</v>
      </c>
      <c r="C121" s="4" t="s">
        <v>113</v>
      </c>
      <c r="D121" s="4" t="s">
        <v>2095</v>
      </c>
      <c r="E121" s="4" t="s">
        <v>2096</v>
      </c>
      <c r="F121" s="4" t="s">
        <v>2097</v>
      </c>
      <c r="G121" s="4" t="s">
        <v>1865</v>
      </c>
      <c r="J121" s="4" t="s">
        <v>2216</v>
      </c>
    </row>
    <row r="122" spans="1:10" ht="11.25">
      <c r="A122" s="4">
        <v>121</v>
      </c>
      <c r="B122" s="4" t="s">
        <v>1650</v>
      </c>
      <c r="C122" s="4" t="s">
        <v>113</v>
      </c>
      <c r="D122" s="4" t="s">
        <v>2098</v>
      </c>
      <c r="E122" s="4" t="s">
        <v>2099</v>
      </c>
      <c r="F122" s="4" t="s">
        <v>2100</v>
      </c>
      <c r="G122" s="4" t="s">
        <v>2101</v>
      </c>
      <c r="H122" s="4" t="s">
        <v>2102</v>
      </c>
      <c r="J122" s="4" t="s">
        <v>2216</v>
      </c>
    </row>
    <row r="123" spans="1:10" ht="11.25">
      <c r="A123" s="4">
        <v>122</v>
      </c>
      <c r="B123" s="4" t="s">
        <v>1650</v>
      </c>
      <c r="C123" s="4" t="s">
        <v>113</v>
      </c>
      <c r="D123" s="4" t="s">
        <v>2103</v>
      </c>
      <c r="E123" s="4" t="s">
        <v>2104</v>
      </c>
      <c r="F123" s="4" t="s">
        <v>2105</v>
      </c>
      <c r="G123" s="4" t="s">
        <v>1687</v>
      </c>
      <c r="H123" s="4" t="s">
        <v>2106</v>
      </c>
      <c r="J123" s="4" t="s">
        <v>2216</v>
      </c>
    </row>
    <row r="124" spans="1:10" ht="11.25">
      <c r="A124" s="4">
        <v>123</v>
      </c>
      <c r="B124" s="4" t="s">
        <v>1650</v>
      </c>
      <c r="C124" s="4" t="s">
        <v>113</v>
      </c>
      <c r="D124" s="4" t="s">
        <v>2107</v>
      </c>
      <c r="E124" s="4" t="s">
        <v>2108</v>
      </c>
      <c r="F124" s="4" t="s">
        <v>2109</v>
      </c>
      <c r="G124" s="4" t="s">
        <v>1930</v>
      </c>
      <c r="J124" s="4" t="s">
        <v>2216</v>
      </c>
    </row>
    <row r="125" spans="1:10" ht="11.25">
      <c r="A125" s="4">
        <v>124</v>
      </c>
      <c r="B125" s="4" t="s">
        <v>1650</v>
      </c>
      <c r="C125" s="4" t="s">
        <v>113</v>
      </c>
      <c r="D125" s="4" t="s">
        <v>2110</v>
      </c>
      <c r="E125" s="4" t="s">
        <v>2111</v>
      </c>
      <c r="F125" s="4" t="s">
        <v>2112</v>
      </c>
      <c r="G125" s="4" t="s">
        <v>1827</v>
      </c>
      <c r="J125" s="4" t="s">
        <v>2216</v>
      </c>
    </row>
    <row r="126" spans="1:10" ht="11.25">
      <c r="A126" s="4">
        <v>125</v>
      </c>
      <c r="B126" s="4" t="s">
        <v>1650</v>
      </c>
      <c r="C126" s="4" t="s">
        <v>113</v>
      </c>
      <c r="D126" s="4" t="s">
        <v>2113</v>
      </c>
      <c r="E126" s="4" t="s">
        <v>2114</v>
      </c>
      <c r="F126" s="4" t="s">
        <v>2115</v>
      </c>
      <c r="G126" s="4" t="s">
        <v>1682</v>
      </c>
      <c r="J126" s="4" t="s">
        <v>2216</v>
      </c>
    </row>
    <row r="127" spans="1:10" ht="11.25">
      <c r="A127" s="4">
        <v>126</v>
      </c>
      <c r="B127" s="4" t="s">
        <v>1650</v>
      </c>
      <c r="C127" s="4" t="s">
        <v>113</v>
      </c>
      <c r="D127" s="4" t="s">
        <v>2116</v>
      </c>
      <c r="E127" s="4" t="s">
        <v>2117</v>
      </c>
      <c r="F127" s="4" t="s">
        <v>2118</v>
      </c>
      <c r="G127" s="4" t="s">
        <v>1853</v>
      </c>
      <c r="H127" s="4" t="s">
        <v>1683</v>
      </c>
      <c r="J127" s="4" t="s">
        <v>2216</v>
      </c>
    </row>
    <row r="128" spans="1:10" ht="11.25">
      <c r="A128" s="4">
        <v>127</v>
      </c>
      <c r="B128" s="4" t="s">
        <v>1650</v>
      </c>
      <c r="C128" s="4" t="s">
        <v>113</v>
      </c>
      <c r="D128" s="4" t="s">
        <v>2119</v>
      </c>
      <c r="E128" s="4" t="s">
        <v>2120</v>
      </c>
      <c r="F128" s="4" t="s">
        <v>2121</v>
      </c>
      <c r="G128" s="4" t="s">
        <v>1949</v>
      </c>
      <c r="J128" s="4" t="s">
        <v>2216</v>
      </c>
    </row>
    <row r="129" spans="1:10" ht="11.25">
      <c r="A129" s="4">
        <v>128</v>
      </c>
      <c r="B129" s="4" t="s">
        <v>1650</v>
      </c>
      <c r="C129" s="4" t="s">
        <v>113</v>
      </c>
      <c r="D129" s="4" t="s">
        <v>2122</v>
      </c>
      <c r="E129" s="4" t="s">
        <v>2123</v>
      </c>
      <c r="F129" s="4" t="s">
        <v>2124</v>
      </c>
      <c r="G129" s="4" t="s">
        <v>1737</v>
      </c>
      <c r="J129" s="4" t="s">
        <v>2216</v>
      </c>
    </row>
    <row r="130" spans="1:10" ht="11.25">
      <c r="A130" s="4">
        <v>129</v>
      </c>
      <c r="B130" s="4" t="s">
        <v>1650</v>
      </c>
      <c r="C130" s="4" t="s">
        <v>113</v>
      </c>
      <c r="D130" s="4" t="s">
        <v>2125</v>
      </c>
      <c r="E130" s="4" t="s">
        <v>2126</v>
      </c>
      <c r="F130" s="4" t="s">
        <v>2127</v>
      </c>
      <c r="G130" s="4" t="s">
        <v>1949</v>
      </c>
      <c r="J130" s="4" t="s">
        <v>2216</v>
      </c>
    </row>
    <row r="131" spans="1:10" ht="11.25">
      <c r="A131" s="4">
        <v>130</v>
      </c>
      <c r="B131" s="4" t="s">
        <v>1650</v>
      </c>
      <c r="C131" s="4" t="s">
        <v>113</v>
      </c>
      <c r="D131" s="4" t="s">
        <v>2128</v>
      </c>
      <c r="E131" s="4" t="s">
        <v>2129</v>
      </c>
      <c r="F131" s="4" t="s">
        <v>2130</v>
      </c>
      <c r="G131" s="4" t="s">
        <v>1737</v>
      </c>
      <c r="J131" s="4" t="s">
        <v>2216</v>
      </c>
    </row>
    <row r="132" spans="1:10" ht="11.25">
      <c r="A132" s="4">
        <v>131</v>
      </c>
      <c r="B132" s="4" t="s">
        <v>1650</v>
      </c>
      <c r="C132" s="4" t="s">
        <v>113</v>
      </c>
      <c r="D132" s="4" t="s">
        <v>2131</v>
      </c>
      <c r="E132" s="4" t="s">
        <v>2132</v>
      </c>
      <c r="F132" s="4" t="s">
        <v>2133</v>
      </c>
      <c r="G132" s="4" t="s">
        <v>1949</v>
      </c>
      <c r="H132" s="4" t="s">
        <v>2134</v>
      </c>
      <c r="J132" s="4" t="s">
        <v>2216</v>
      </c>
    </row>
    <row r="133" spans="1:10" ht="11.25">
      <c r="A133" s="4">
        <v>132</v>
      </c>
      <c r="B133" s="4" t="s">
        <v>1650</v>
      </c>
      <c r="C133" s="4" t="s">
        <v>113</v>
      </c>
      <c r="D133" s="4" t="s">
        <v>2135</v>
      </c>
      <c r="E133" s="4" t="s">
        <v>2136</v>
      </c>
      <c r="F133" s="4" t="s">
        <v>2137</v>
      </c>
      <c r="G133" s="4" t="s">
        <v>1949</v>
      </c>
      <c r="J133" s="4" t="s">
        <v>2216</v>
      </c>
    </row>
    <row r="134" spans="1:10" ht="11.25">
      <c r="A134" s="4">
        <v>133</v>
      </c>
      <c r="B134" s="4" t="s">
        <v>1650</v>
      </c>
      <c r="C134" s="4" t="s">
        <v>113</v>
      </c>
      <c r="D134" s="4" t="s">
        <v>2138</v>
      </c>
      <c r="E134" s="4" t="s">
        <v>2139</v>
      </c>
      <c r="F134" s="4" t="s">
        <v>2140</v>
      </c>
      <c r="G134" s="4" t="s">
        <v>1949</v>
      </c>
      <c r="J134" s="4" t="s">
        <v>2216</v>
      </c>
    </row>
    <row r="135" spans="1:10" ht="11.25">
      <c r="A135" s="4">
        <v>134</v>
      </c>
      <c r="B135" s="4" t="s">
        <v>1650</v>
      </c>
      <c r="C135" s="4" t="s">
        <v>113</v>
      </c>
      <c r="D135" s="4" t="s">
        <v>2141</v>
      </c>
      <c r="E135" s="4" t="s">
        <v>2142</v>
      </c>
      <c r="F135" s="4" t="s">
        <v>2143</v>
      </c>
      <c r="G135" s="4" t="s">
        <v>1949</v>
      </c>
      <c r="J135" s="4" t="s">
        <v>2216</v>
      </c>
    </row>
    <row r="136" spans="1:10" ht="11.25">
      <c r="A136" s="4">
        <v>135</v>
      </c>
      <c r="B136" s="4" t="s">
        <v>1650</v>
      </c>
      <c r="C136" s="4" t="s">
        <v>113</v>
      </c>
      <c r="D136" s="4" t="s">
        <v>2144</v>
      </c>
      <c r="E136" s="4" t="s">
        <v>2145</v>
      </c>
      <c r="F136" s="4" t="s">
        <v>2146</v>
      </c>
      <c r="G136" s="4" t="s">
        <v>1737</v>
      </c>
      <c r="J136" s="4" t="s">
        <v>2216</v>
      </c>
    </row>
    <row r="137" spans="1:10" ht="11.25">
      <c r="A137" s="4">
        <v>136</v>
      </c>
      <c r="B137" s="4" t="s">
        <v>1650</v>
      </c>
      <c r="C137" s="4" t="s">
        <v>113</v>
      </c>
      <c r="D137" s="4" t="s">
        <v>2147</v>
      </c>
      <c r="E137" s="4" t="s">
        <v>2148</v>
      </c>
      <c r="F137" s="4" t="s">
        <v>2149</v>
      </c>
      <c r="G137" s="4" t="s">
        <v>1949</v>
      </c>
      <c r="J137" s="4" t="s">
        <v>2216</v>
      </c>
    </row>
    <row r="138" spans="1:10" ht="11.25">
      <c r="A138" s="4">
        <v>137</v>
      </c>
      <c r="B138" s="4" t="s">
        <v>1650</v>
      </c>
      <c r="C138" s="4" t="s">
        <v>113</v>
      </c>
      <c r="D138" s="4" t="s">
        <v>2150</v>
      </c>
      <c r="E138" s="4" t="s">
        <v>2151</v>
      </c>
      <c r="F138" s="4" t="s">
        <v>2152</v>
      </c>
      <c r="G138" s="4" t="s">
        <v>1949</v>
      </c>
      <c r="J138" s="4" t="s">
        <v>2216</v>
      </c>
    </row>
    <row r="139" spans="1:10" ht="11.25">
      <c r="A139" s="4">
        <v>138</v>
      </c>
      <c r="B139" s="4" t="s">
        <v>1650</v>
      </c>
      <c r="C139" s="4" t="s">
        <v>113</v>
      </c>
      <c r="D139" s="4" t="s">
        <v>2153</v>
      </c>
      <c r="E139" s="4" t="s">
        <v>2154</v>
      </c>
      <c r="F139" s="4" t="s">
        <v>2155</v>
      </c>
      <c r="G139" s="4" t="s">
        <v>1949</v>
      </c>
      <c r="J139" s="4" t="s">
        <v>2216</v>
      </c>
    </row>
    <row r="140" spans="1:10" ht="11.25">
      <c r="A140" s="4">
        <v>139</v>
      </c>
      <c r="B140" s="4" t="s">
        <v>1650</v>
      </c>
      <c r="C140" s="4" t="s">
        <v>113</v>
      </c>
      <c r="D140" s="4" t="s">
        <v>2156</v>
      </c>
      <c r="E140" s="4" t="s">
        <v>2157</v>
      </c>
      <c r="F140" s="4" t="s">
        <v>2158</v>
      </c>
      <c r="G140" s="4" t="s">
        <v>1949</v>
      </c>
      <c r="H140" s="4" t="s">
        <v>2159</v>
      </c>
      <c r="J140" s="4" t="s">
        <v>2216</v>
      </c>
    </row>
    <row r="141" spans="1:10" ht="11.25">
      <c r="A141" s="4">
        <v>140</v>
      </c>
      <c r="B141" s="4" t="s">
        <v>1650</v>
      </c>
      <c r="C141" s="4" t="s">
        <v>113</v>
      </c>
      <c r="D141" s="4" t="s">
        <v>2160</v>
      </c>
      <c r="E141" s="4" t="s">
        <v>2161</v>
      </c>
      <c r="F141" s="4" t="s">
        <v>2162</v>
      </c>
      <c r="G141" s="4" t="s">
        <v>1949</v>
      </c>
      <c r="J141" s="4" t="s">
        <v>2216</v>
      </c>
    </row>
    <row r="142" spans="1:10" ht="11.25">
      <c r="A142" s="4">
        <v>141</v>
      </c>
      <c r="B142" s="4" t="s">
        <v>1650</v>
      </c>
      <c r="C142" s="4" t="s">
        <v>113</v>
      </c>
      <c r="D142" s="4" t="s">
        <v>2163</v>
      </c>
      <c r="E142" s="4" t="s">
        <v>2164</v>
      </c>
      <c r="F142" s="4" t="s">
        <v>2165</v>
      </c>
      <c r="G142" s="4" t="s">
        <v>1780</v>
      </c>
      <c r="J142" s="4" t="s">
        <v>2216</v>
      </c>
    </row>
    <row r="143" spans="1:10" ht="11.25">
      <c r="A143" s="4">
        <v>142</v>
      </c>
      <c r="B143" s="4" t="s">
        <v>1650</v>
      </c>
      <c r="C143" s="4" t="s">
        <v>113</v>
      </c>
      <c r="D143" s="4" t="s">
        <v>2166</v>
      </c>
      <c r="E143" s="4" t="s">
        <v>2167</v>
      </c>
      <c r="F143" s="4" t="s">
        <v>2168</v>
      </c>
      <c r="G143" s="4" t="s">
        <v>1865</v>
      </c>
      <c r="J143" s="4" t="s">
        <v>2216</v>
      </c>
    </row>
    <row r="144" spans="1:10" ht="11.25">
      <c r="A144" s="4">
        <v>143</v>
      </c>
      <c r="B144" s="4" t="s">
        <v>1650</v>
      </c>
      <c r="C144" s="4" t="s">
        <v>113</v>
      </c>
      <c r="D144" s="4" t="s">
        <v>2169</v>
      </c>
      <c r="E144" s="4" t="s">
        <v>2170</v>
      </c>
      <c r="F144" s="4" t="s">
        <v>2171</v>
      </c>
      <c r="G144" s="4" t="s">
        <v>1949</v>
      </c>
      <c r="J144" s="4" t="s">
        <v>2216</v>
      </c>
    </row>
    <row r="145" spans="1:10" ht="11.25">
      <c r="A145" s="4">
        <v>144</v>
      </c>
      <c r="B145" s="4" t="s">
        <v>1650</v>
      </c>
      <c r="C145" s="4" t="s">
        <v>113</v>
      </c>
      <c r="D145" s="4" t="s">
        <v>2172</v>
      </c>
      <c r="E145" s="4" t="s">
        <v>2173</v>
      </c>
      <c r="F145" s="4" t="s">
        <v>2174</v>
      </c>
      <c r="G145" s="4" t="s">
        <v>1865</v>
      </c>
      <c r="J145" s="4" t="s">
        <v>2216</v>
      </c>
    </row>
    <row r="146" spans="1:10" ht="11.25">
      <c r="A146" s="4">
        <v>145</v>
      </c>
      <c r="B146" s="4" t="s">
        <v>1650</v>
      </c>
      <c r="C146" s="4" t="s">
        <v>113</v>
      </c>
      <c r="D146" s="4" t="s">
        <v>2175</v>
      </c>
      <c r="E146" s="4" t="s">
        <v>2176</v>
      </c>
      <c r="F146" s="4" t="s">
        <v>2177</v>
      </c>
      <c r="G146" s="4" t="s">
        <v>1865</v>
      </c>
      <c r="J146" s="4" t="s">
        <v>2216</v>
      </c>
    </row>
    <row r="147" spans="1:10" ht="11.25">
      <c r="A147" s="4">
        <v>146</v>
      </c>
      <c r="B147" s="4" t="s">
        <v>1650</v>
      </c>
      <c r="C147" s="4" t="s">
        <v>113</v>
      </c>
      <c r="D147" s="4" t="s">
        <v>2178</v>
      </c>
      <c r="E147" s="4" t="s">
        <v>2179</v>
      </c>
      <c r="F147" s="4" t="s">
        <v>2180</v>
      </c>
      <c r="G147" s="4" t="s">
        <v>1865</v>
      </c>
      <c r="J147" s="4" t="s">
        <v>2216</v>
      </c>
    </row>
    <row r="148" spans="1:10" ht="11.25">
      <c r="A148" s="4">
        <v>147</v>
      </c>
      <c r="B148" s="4" t="s">
        <v>1650</v>
      </c>
      <c r="C148" s="4" t="s">
        <v>113</v>
      </c>
      <c r="D148" s="4" t="s">
        <v>2181</v>
      </c>
      <c r="E148" s="4" t="s">
        <v>2182</v>
      </c>
      <c r="F148" s="4" t="s">
        <v>2183</v>
      </c>
      <c r="G148" s="4" t="s">
        <v>1827</v>
      </c>
      <c r="H148" s="4" t="s">
        <v>2184</v>
      </c>
      <c r="J148" s="4" t="s">
        <v>2216</v>
      </c>
    </row>
    <row r="149" spans="1:10" ht="11.25">
      <c r="A149" s="4">
        <v>148</v>
      </c>
      <c r="B149" s="4" t="s">
        <v>1650</v>
      </c>
      <c r="C149" s="4" t="s">
        <v>113</v>
      </c>
      <c r="D149" s="4" t="s">
        <v>2185</v>
      </c>
      <c r="E149" s="4" t="s">
        <v>2186</v>
      </c>
      <c r="F149" s="4" t="s">
        <v>2187</v>
      </c>
      <c r="G149" s="4" t="s">
        <v>1674</v>
      </c>
      <c r="H149" s="4" t="s">
        <v>2188</v>
      </c>
      <c r="J149" s="4" t="s">
        <v>2216</v>
      </c>
    </row>
    <row r="150" spans="1:10" ht="11.25">
      <c r="A150" s="4">
        <v>149</v>
      </c>
      <c r="B150" s="4" t="s">
        <v>1650</v>
      </c>
      <c r="C150" s="4" t="s">
        <v>113</v>
      </c>
      <c r="D150" s="4" t="s">
        <v>2189</v>
      </c>
      <c r="E150" s="4" t="s">
        <v>2190</v>
      </c>
      <c r="F150" s="4" t="s">
        <v>2191</v>
      </c>
      <c r="G150" s="4" t="s">
        <v>1674</v>
      </c>
      <c r="J150" s="4" t="s">
        <v>2216</v>
      </c>
    </row>
    <row r="151" spans="1:10" ht="11.25">
      <c r="A151" s="4">
        <v>150</v>
      </c>
      <c r="B151" s="4" t="s">
        <v>1650</v>
      </c>
      <c r="C151" s="4" t="s">
        <v>113</v>
      </c>
      <c r="D151" s="4" t="s">
        <v>2192</v>
      </c>
      <c r="E151" s="4" t="s">
        <v>2193</v>
      </c>
      <c r="F151" s="4" t="s">
        <v>2194</v>
      </c>
      <c r="G151" s="4" t="s">
        <v>1687</v>
      </c>
      <c r="J151" s="4" t="s">
        <v>2216</v>
      </c>
    </row>
    <row r="152" spans="1:10" ht="11.25">
      <c r="A152" s="4">
        <v>151</v>
      </c>
      <c r="B152" s="4" t="s">
        <v>1650</v>
      </c>
      <c r="C152" s="4" t="s">
        <v>113</v>
      </c>
      <c r="D152" s="4" t="s">
        <v>2195</v>
      </c>
      <c r="E152" s="4" t="s">
        <v>2196</v>
      </c>
      <c r="F152" s="4" t="s">
        <v>2197</v>
      </c>
      <c r="G152" s="4" t="s">
        <v>2198</v>
      </c>
      <c r="J152" s="4" t="s">
        <v>2216</v>
      </c>
    </row>
    <row r="153" spans="1:10" ht="11.25">
      <c r="A153" s="4">
        <v>152</v>
      </c>
      <c r="B153" s="4" t="s">
        <v>1650</v>
      </c>
      <c r="C153" s="4" t="s">
        <v>113</v>
      </c>
      <c r="D153" s="4" t="s">
        <v>2199</v>
      </c>
      <c r="E153" s="4" t="s">
        <v>2200</v>
      </c>
      <c r="F153" s="4" t="s">
        <v>2201</v>
      </c>
      <c r="G153" s="4" t="s">
        <v>1764</v>
      </c>
      <c r="H153" s="4" t="s">
        <v>2202</v>
      </c>
      <c r="J153" s="4" t="s">
        <v>2216</v>
      </c>
    </row>
    <row r="154" spans="1:10" ht="11.25">
      <c r="A154" s="4">
        <v>153</v>
      </c>
      <c r="B154" s="4" t="s">
        <v>1650</v>
      </c>
      <c r="C154" s="4" t="s">
        <v>113</v>
      </c>
      <c r="D154" s="4" t="s">
        <v>2203</v>
      </c>
      <c r="E154" s="4" t="s">
        <v>2204</v>
      </c>
      <c r="F154" s="4" t="s">
        <v>2205</v>
      </c>
      <c r="G154" s="4" t="s">
        <v>1700</v>
      </c>
      <c r="H154" s="4" t="s">
        <v>2206</v>
      </c>
      <c r="J154" s="4" t="s">
        <v>2216</v>
      </c>
    </row>
    <row r="155" spans="1:10" ht="11.25">
      <c r="A155" s="4">
        <v>154</v>
      </c>
      <c r="B155" s="4" t="s">
        <v>1650</v>
      </c>
      <c r="C155" s="4" t="s">
        <v>113</v>
      </c>
      <c r="D155" s="4" t="s">
        <v>2207</v>
      </c>
      <c r="E155" s="4" t="s">
        <v>2208</v>
      </c>
      <c r="F155" s="4" t="s">
        <v>2209</v>
      </c>
      <c r="G155" s="4" t="s">
        <v>1713</v>
      </c>
      <c r="H155" s="4" t="s">
        <v>2210</v>
      </c>
      <c r="J155" s="4" t="s">
        <v>2216</v>
      </c>
    </row>
    <row r="156" spans="1:10" ht="11.25">
      <c r="A156" s="4">
        <v>155</v>
      </c>
      <c r="B156" s="4" t="s">
        <v>1650</v>
      </c>
      <c r="C156" s="4" t="s">
        <v>113</v>
      </c>
      <c r="D156" s="4" t="s">
        <v>2211</v>
      </c>
      <c r="E156" s="4" t="s">
        <v>2212</v>
      </c>
      <c r="F156" s="4" t="s">
        <v>2213</v>
      </c>
      <c r="G156" s="4" t="s">
        <v>2214</v>
      </c>
      <c r="H156" s="4" t="s">
        <v>2215</v>
      </c>
      <c r="J156" s="4" t="s">
        <v>2216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FF"/>
  </sheetPr>
  <dimension ref="A1:L52"/>
  <sheetViews>
    <sheetView showGridLines="0" tabSelected="1" zoomScalePageLayoutView="0" workbookViewId="0" topLeftCell="D29">
      <selection activeCell="F44" sqref="F44"/>
    </sheetView>
  </sheetViews>
  <sheetFormatPr defaultColWidth="9.140625"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125" style="21" customWidth="1"/>
    <col min="6" max="6" width="50.7109375" style="21" customWidth="1"/>
    <col min="7" max="7" width="3.7109375" style="20" customWidth="1"/>
    <col min="8" max="8" width="9.140625" style="21" customWidth="1"/>
    <col min="9" max="9" width="9.140625" style="54" customWidth="1"/>
    <col min="10" max="10" width="30.00390625" style="21" customWidth="1"/>
    <col min="11" max="16384" width="9.140625" style="21" customWidth="1"/>
  </cols>
  <sheetData>
    <row r="1" spans="1:9" s="510" customFormat="1" ht="3" customHeight="1">
      <c r="A1" s="508"/>
      <c r="B1" s="509"/>
      <c r="F1" s="510">
        <v>30997633</v>
      </c>
      <c r="G1" s="511"/>
      <c r="I1" s="511"/>
    </row>
    <row r="2" spans="1:12" s="17" customFormat="1" ht="14.25">
      <c r="A2" s="288"/>
      <c r="B2" s="90"/>
      <c r="E2" s="516" t="e">
        <f>"Код шаблона: "&amp;GetCode()</f>
        <v>#NAME?</v>
      </c>
      <c r="F2" s="586"/>
      <c r="G2" s="515"/>
      <c r="H2" s="515"/>
      <c r="I2" s="515"/>
      <c r="J2" s="515"/>
      <c r="K2" s="515"/>
      <c r="L2" s="515"/>
    </row>
    <row r="3" spans="5:12" ht="14.25">
      <c r="E3" s="517" t="e">
        <f>"Версия "&amp;GetVersion()</f>
        <v>#NAME?</v>
      </c>
      <c r="F3" s="586"/>
      <c r="G3" s="42"/>
      <c r="H3" s="42"/>
      <c r="I3" s="42"/>
      <c r="J3" s="42"/>
      <c r="K3" s="42"/>
      <c r="L3" s="384"/>
    </row>
    <row r="4" spans="1:9" s="495" customFormat="1" ht="6">
      <c r="A4" s="489"/>
      <c r="B4" s="490"/>
      <c r="C4" s="491"/>
      <c r="D4" s="492"/>
      <c r="E4" s="512"/>
      <c r="F4" s="513"/>
      <c r="G4" s="514"/>
      <c r="I4" s="496"/>
    </row>
    <row r="5" spans="4:10" ht="43.5" customHeight="1">
      <c r="D5" s="22"/>
      <c r="E5" s="720" t="s">
        <v>380</v>
      </c>
      <c r="F5" s="721"/>
      <c r="G5" s="576"/>
      <c r="J5" s="426"/>
    </row>
    <row r="6" spans="1:9" s="495" customFormat="1" ht="6">
      <c r="A6" s="489"/>
      <c r="B6" s="490"/>
      <c r="C6" s="491"/>
      <c r="D6" s="492"/>
      <c r="E6" s="497"/>
      <c r="F6" s="498"/>
      <c r="G6" s="499"/>
      <c r="I6" s="496"/>
    </row>
    <row r="7" spans="4:7" ht="27">
      <c r="D7" s="22"/>
      <c r="E7" s="23" t="s">
        <v>55</v>
      </c>
      <c r="F7" s="453" t="s">
        <v>113</v>
      </c>
      <c r="G7" s="507"/>
    </row>
    <row r="8" spans="1:9" s="495" customFormat="1" ht="6">
      <c r="A8" s="489"/>
      <c r="B8" s="490"/>
      <c r="C8" s="491"/>
      <c r="D8" s="492"/>
      <c r="E8" s="493"/>
      <c r="F8" s="494"/>
      <c r="G8" s="492"/>
      <c r="I8" s="496"/>
    </row>
    <row r="9" spans="4:7" ht="33.75">
      <c r="D9" s="22"/>
      <c r="E9" s="23" t="s">
        <v>508</v>
      </c>
      <c r="F9" s="471" t="s">
        <v>88</v>
      </c>
      <c r="G9" s="506"/>
    </row>
    <row r="10" spans="1:9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7" ht="27">
      <c r="A11" s="291"/>
      <c r="D11" s="22"/>
      <c r="E11" s="81" t="s">
        <v>506</v>
      </c>
      <c r="F11" s="690" t="s">
        <v>1640</v>
      </c>
      <c r="G11" s="504"/>
    </row>
    <row r="12" spans="4:7" ht="27">
      <c r="D12" s="22"/>
      <c r="E12" s="81" t="s">
        <v>507</v>
      </c>
      <c r="F12" s="690" t="s">
        <v>1641</v>
      </c>
      <c r="G12" s="506"/>
    </row>
    <row r="13" spans="1:9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4:7" ht="27">
      <c r="D14" s="22"/>
      <c r="E14" s="81" t="s">
        <v>375</v>
      </c>
      <c r="F14" s="659" t="s">
        <v>46</v>
      </c>
      <c r="G14" s="506"/>
    </row>
    <row r="15" spans="4:7" ht="27">
      <c r="D15" s="22"/>
      <c r="E15" s="81" t="s">
        <v>301</v>
      </c>
      <c r="F15" s="691" t="s">
        <v>716</v>
      </c>
      <c r="G15" s="506"/>
    </row>
    <row r="16" spans="4:7" ht="27">
      <c r="D16" s="22"/>
      <c r="E16" s="81" t="s">
        <v>684</v>
      </c>
      <c r="F16" s="660" t="s">
        <v>1640</v>
      </c>
      <c r="G16" s="506"/>
    </row>
    <row r="17" spans="4:7" ht="19.5">
      <c r="D17" s="22"/>
      <c r="E17" s="23"/>
      <c r="F17" s="644" t="s">
        <v>690</v>
      </c>
      <c r="G17" s="19"/>
    </row>
    <row r="18" spans="1:9" s="620" customFormat="1" ht="5.25" hidden="1">
      <c r="A18" s="619"/>
      <c r="B18" s="619"/>
      <c r="D18" s="621"/>
      <c r="E18" s="618"/>
      <c r="F18" s="622"/>
      <c r="G18" s="621"/>
      <c r="I18" s="623"/>
    </row>
    <row r="19" spans="4:7" ht="27">
      <c r="D19" s="22"/>
      <c r="E19" s="81" t="s">
        <v>661</v>
      </c>
      <c r="F19" s="660" t="s">
        <v>2217</v>
      </c>
      <c r="G19" s="506"/>
    </row>
    <row r="20" spans="4:7" ht="27">
      <c r="D20" s="22"/>
      <c r="E20" s="81" t="s">
        <v>662</v>
      </c>
      <c r="F20" s="659" t="s">
        <v>2218</v>
      </c>
      <c r="G20" s="506"/>
    </row>
    <row r="21" spans="1:9" s="620" customFormat="1" ht="5.25" hidden="1">
      <c r="A21" s="619"/>
      <c r="B21" s="619"/>
      <c r="D21" s="621"/>
      <c r="E21" s="618"/>
      <c r="F21" s="636"/>
      <c r="G21" s="621"/>
      <c r="I21" s="623"/>
    </row>
    <row r="22" spans="1:9" s="639" customFormat="1" ht="19.5">
      <c r="A22" s="642"/>
      <c r="B22" s="90"/>
      <c r="C22" s="637"/>
      <c r="D22" s="640"/>
      <c r="E22" s="641"/>
      <c r="F22" s="645" t="s">
        <v>691</v>
      </c>
      <c r="G22" s="638"/>
      <c r="I22" s="54"/>
    </row>
    <row r="23" spans="1:9" s="620" customFormat="1" ht="5.25" hidden="1">
      <c r="A23" s="619"/>
      <c r="B23" s="619"/>
      <c r="D23" s="621"/>
      <c r="E23" s="618"/>
      <c r="F23" s="622"/>
      <c r="G23" s="621"/>
      <c r="I23" s="623"/>
    </row>
    <row r="24" spans="1:9" s="639" customFormat="1" ht="27">
      <c r="A24" s="642"/>
      <c r="B24" s="90"/>
      <c r="C24" s="637"/>
      <c r="D24" s="640"/>
      <c r="E24" s="646" t="s">
        <v>692</v>
      </c>
      <c r="F24" s="660" t="s">
        <v>2219</v>
      </c>
      <c r="G24" s="643"/>
      <c r="I24" s="54"/>
    </row>
    <row r="25" spans="1:9" s="639" customFormat="1" ht="27">
      <c r="A25" s="642"/>
      <c r="B25" s="90"/>
      <c r="C25" s="637"/>
      <c r="D25" s="640"/>
      <c r="E25" s="646" t="s">
        <v>693</v>
      </c>
      <c r="F25" s="659" t="s">
        <v>2220</v>
      </c>
      <c r="G25" s="643"/>
      <c r="I25" s="54"/>
    </row>
    <row r="26" spans="1:9" s="620" customFormat="1" ht="5.25" hidden="1">
      <c r="A26" s="619"/>
      <c r="B26" s="619"/>
      <c r="D26" s="621"/>
      <c r="E26" s="618"/>
      <c r="F26" s="636"/>
      <c r="G26" s="621"/>
      <c r="I26" s="623"/>
    </row>
    <row r="27" spans="1:9" s="495" customFormat="1" ht="34.5" customHeight="1">
      <c r="A27" s="500"/>
      <c r="B27" s="490"/>
      <c r="C27" s="491"/>
      <c r="D27" s="501"/>
      <c r="E27" s="497"/>
      <c r="F27" s="502"/>
      <c r="G27" s="503"/>
      <c r="I27" s="496"/>
    </row>
    <row r="28" spans="4:7" ht="27">
      <c r="D28" s="22"/>
      <c r="E28" s="81" t="s">
        <v>173</v>
      </c>
      <c r="F28" s="471" t="s">
        <v>88</v>
      </c>
      <c r="G28" s="506"/>
    </row>
    <row r="29" spans="3:11" ht="27">
      <c r="C29" s="26"/>
      <c r="D29" s="27"/>
      <c r="E29" s="28" t="s">
        <v>82</v>
      </c>
      <c r="F29" s="454" t="s">
        <v>1825</v>
      </c>
      <c r="G29" s="505"/>
      <c r="K29" s="21" t="s">
        <v>671</v>
      </c>
    </row>
    <row r="30" spans="3:7" ht="27" hidden="1">
      <c r="C30" s="26"/>
      <c r="D30" s="27"/>
      <c r="E30" s="51" t="s">
        <v>206</v>
      </c>
      <c r="F30" s="455"/>
      <c r="G30" s="505"/>
    </row>
    <row r="31" spans="3:7" ht="27">
      <c r="C31" s="26"/>
      <c r="D31" s="27"/>
      <c r="E31" s="28" t="s">
        <v>56</v>
      </c>
      <c r="F31" s="454" t="s">
        <v>1826</v>
      </c>
      <c r="G31" s="505"/>
    </row>
    <row r="32" spans="3:8" ht="27">
      <c r="C32" s="26"/>
      <c r="D32" s="27"/>
      <c r="E32" s="28" t="s">
        <v>57</v>
      </c>
      <c r="F32" s="454" t="s">
        <v>1827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7" ht="27">
      <c r="A34" s="290"/>
      <c r="D34" s="24"/>
      <c r="E34" s="81" t="s">
        <v>246</v>
      </c>
      <c r="F34" s="661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4" customFormat="1" ht="5.25" hidden="1">
      <c r="A36" s="629"/>
      <c r="B36" s="509"/>
      <c r="C36" s="630"/>
      <c r="D36" s="631"/>
      <c r="E36" s="632"/>
      <c r="F36" s="633"/>
      <c r="G36" s="631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7" ht="27">
      <c r="A38" s="292"/>
      <c r="B38" s="92"/>
      <c r="D38" s="31"/>
      <c r="E38" s="30" t="s">
        <v>583</v>
      </c>
      <c r="F38" s="659" t="s">
        <v>2221</v>
      </c>
      <c r="G38" s="504"/>
    </row>
    <row r="39" spans="1:7" ht="27">
      <c r="A39" s="292"/>
      <c r="B39" s="92"/>
      <c r="D39" s="31"/>
      <c r="E39" s="40" t="s">
        <v>584</v>
      </c>
      <c r="F39" s="659" t="s">
        <v>2222</v>
      </c>
      <c r="G39" s="504"/>
    </row>
    <row r="40" spans="4:7" ht="19.5">
      <c r="D40" s="22"/>
      <c r="E40" s="23"/>
      <c r="F40" s="589" t="s">
        <v>616</v>
      </c>
      <c r="G40" s="19"/>
    </row>
    <row r="41" spans="1:7" ht="27">
      <c r="A41" s="292"/>
      <c r="D41" s="19"/>
      <c r="E41" s="587" t="s">
        <v>90</v>
      </c>
      <c r="F41" s="663" t="s">
        <v>2223</v>
      </c>
      <c r="G41" s="504"/>
    </row>
    <row r="42" spans="1:7" ht="27">
      <c r="A42" s="292"/>
      <c r="B42" s="92"/>
      <c r="D42" s="31"/>
      <c r="E42" s="587" t="s">
        <v>91</v>
      </c>
      <c r="F42" s="663" t="s">
        <v>2224</v>
      </c>
      <c r="G42" s="504"/>
    </row>
    <row r="43" spans="1:7" ht="27">
      <c r="A43" s="292"/>
      <c r="B43" s="92"/>
      <c r="D43" s="31"/>
      <c r="E43" s="587" t="s">
        <v>617</v>
      </c>
      <c r="F43" s="663" t="s">
        <v>2225</v>
      </c>
      <c r="G43" s="504"/>
    </row>
    <row r="44" spans="4:7" ht="27">
      <c r="D44" s="22"/>
      <c r="E44" s="588" t="s">
        <v>618</v>
      </c>
      <c r="F44" s="663" t="s">
        <v>2226</v>
      </c>
      <c r="G44" s="506"/>
    </row>
    <row r="45" spans="1:7" ht="19.5" customHeight="1">
      <c r="A45" s="292"/>
      <c r="D45" s="19"/>
      <c r="F45" s="205"/>
      <c r="G45" s="25"/>
    </row>
    <row r="46" spans="1:7" ht="19.5">
      <c r="A46" s="292"/>
      <c r="B46" s="92"/>
      <c r="D46" s="31"/>
      <c r="E46" s="30"/>
      <c r="F46" s="206"/>
      <c r="G46" s="25"/>
    </row>
    <row r="47" spans="1:7" ht="19.5">
      <c r="A47" s="292"/>
      <c r="B47" s="92"/>
      <c r="D47" s="31"/>
      <c r="E47" s="30"/>
      <c r="F47" s="206"/>
      <c r="G47" s="25"/>
    </row>
    <row r="48" spans="1:7" ht="19.5">
      <c r="A48" s="292"/>
      <c r="B48" s="92"/>
      <c r="D48" s="31"/>
      <c r="E48" s="40"/>
      <c r="F48" s="206"/>
      <c r="G48" s="25"/>
    </row>
    <row r="49" spans="1:7" ht="19.5">
      <c r="A49" s="292"/>
      <c r="B49" s="92"/>
      <c r="D49" s="31"/>
      <c r="E49" s="30"/>
      <c r="F49" s="206"/>
      <c r="G49" s="25"/>
    </row>
    <row r="52" spans="5:9" ht="11.25">
      <c r="E52" s="722"/>
      <c r="F52" s="722"/>
      <c r="G52" s="722"/>
      <c r="H52" s="722"/>
      <c r="I52" s="722"/>
    </row>
  </sheetData>
  <sheetProtection sheet="1" objects="1" scenarios="1" formatColumns="0" formatRows="0"/>
  <mergeCells count="2">
    <mergeCell ref="E5:F5"/>
    <mergeCell ref="E52:I5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  <row r="12" ht="18.75" customHeight="1"/>
    <row r="13" ht="18.75" customHeight="1"/>
    <row r="14" ht="18.75" customHeight="1"/>
    <row r="15" ht="18.7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1" customWidth="1"/>
  </cols>
  <sheetData>
    <row r="1" ht="11.25">
      <c r="A1" s="254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79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1636</v>
      </c>
      <c r="B1" t="s">
        <v>551</v>
      </c>
      <c r="C1" t="s">
        <v>552</v>
      </c>
      <c r="D1" t="s">
        <v>1635</v>
      </c>
    </row>
    <row r="2" spans="1:4" ht="11.25">
      <c r="A2">
        <v>1</v>
      </c>
      <c r="B2" t="s">
        <v>717</v>
      </c>
      <c r="C2" t="s">
        <v>717</v>
      </c>
      <c r="D2" t="s">
        <v>718</v>
      </c>
    </row>
    <row r="3" spans="1:4" ht="11.25">
      <c r="A3">
        <v>2</v>
      </c>
      <c r="B3" t="s">
        <v>717</v>
      </c>
      <c r="C3" t="s">
        <v>719</v>
      </c>
      <c r="D3" t="s">
        <v>720</v>
      </c>
    </row>
    <row r="4" spans="1:4" ht="11.25">
      <c r="A4">
        <v>3</v>
      </c>
      <c r="B4" t="s">
        <v>717</v>
      </c>
      <c r="C4" t="s">
        <v>721</v>
      </c>
      <c r="D4" t="s">
        <v>722</v>
      </c>
    </row>
    <row r="5" spans="1:4" ht="11.25">
      <c r="A5">
        <v>4</v>
      </c>
      <c r="B5" t="s">
        <v>717</v>
      </c>
      <c r="C5" t="s">
        <v>723</v>
      </c>
      <c r="D5" t="s">
        <v>724</v>
      </c>
    </row>
    <row r="6" spans="1:4" ht="11.25">
      <c r="A6">
        <v>5</v>
      </c>
      <c r="B6" t="s">
        <v>717</v>
      </c>
      <c r="C6" t="s">
        <v>725</v>
      </c>
      <c r="D6" t="s">
        <v>726</v>
      </c>
    </row>
    <row r="7" spans="1:4" ht="11.25">
      <c r="A7">
        <v>6</v>
      </c>
      <c r="B7" t="s">
        <v>717</v>
      </c>
      <c r="C7" t="s">
        <v>727</v>
      </c>
      <c r="D7" t="s">
        <v>728</v>
      </c>
    </row>
    <row r="8" spans="1:4" ht="11.25">
      <c r="A8">
        <v>7</v>
      </c>
      <c r="B8" t="s">
        <v>717</v>
      </c>
      <c r="C8" t="s">
        <v>729</v>
      </c>
      <c r="D8" t="s">
        <v>730</v>
      </c>
    </row>
    <row r="9" spans="1:4" ht="11.25">
      <c r="A9">
        <v>8</v>
      </c>
      <c r="B9" t="s">
        <v>717</v>
      </c>
      <c r="C9" t="s">
        <v>731</v>
      </c>
      <c r="D9" t="s">
        <v>732</v>
      </c>
    </row>
    <row r="10" spans="1:4" ht="11.25">
      <c r="A10">
        <v>9</v>
      </c>
      <c r="B10" t="s">
        <v>717</v>
      </c>
      <c r="C10" t="s">
        <v>733</v>
      </c>
      <c r="D10" t="s">
        <v>734</v>
      </c>
    </row>
    <row r="11" spans="1:4" ht="11.25">
      <c r="A11">
        <v>10</v>
      </c>
      <c r="B11" t="s">
        <v>717</v>
      </c>
      <c r="C11" t="s">
        <v>735</v>
      </c>
      <c r="D11" t="s">
        <v>736</v>
      </c>
    </row>
    <row r="12" spans="1:4" ht="11.25">
      <c r="A12">
        <v>11</v>
      </c>
      <c r="B12" t="s">
        <v>717</v>
      </c>
      <c r="C12" t="s">
        <v>737</v>
      </c>
      <c r="D12" t="s">
        <v>738</v>
      </c>
    </row>
    <row r="13" spans="1:4" ht="11.25">
      <c r="A13">
        <v>12</v>
      </c>
      <c r="B13" t="s">
        <v>717</v>
      </c>
      <c r="C13" t="s">
        <v>739</v>
      </c>
      <c r="D13" t="s">
        <v>740</v>
      </c>
    </row>
    <row r="14" spans="1:4" ht="11.25">
      <c r="A14">
        <v>13</v>
      </c>
      <c r="B14" t="s">
        <v>717</v>
      </c>
      <c r="C14" t="s">
        <v>741</v>
      </c>
      <c r="D14" t="s">
        <v>742</v>
      </c>
    </row>
    <row r="15" spans="1:4" ht="11.25">
      <c r="A15">
        <v>14</v>
      </c>
      <c r="B15" t="s">
        <v>717</v>
      </c>
      <c r="C15" t="s">
        <v>743</v>
      </c>
      <c r="D15" t="s">
        <v>744</v>
      </c>
    </row>
    <row r="16" spans="1:4" ht="11.25">
      <c r="A16">
        <v>15</v>
      </c>
      <c r="B16" t="s">
        <v>717</v>
      </c>
      <c r="C16" t="s">
        <v>745</v>
      </c>
      <c r="D16" t="s">
        <v>746</v>
      </c>
    </row>
    <row r="17" spans="1:4" ht="11.25">
      <c r="A17">
        <v>16</v>
      </c>
      <c r="B17" t="s">
        <v>717</v>
      </c>
      <c r="C17" t="s">
        <v>747</v>
      </c>
      <c r="D17" t="s">
        <v>748</v>
      </c>
    </row>
    <row r="18" spans="1:4" ht="11.25">
      <c r="A18">
        <v>17</v>
      </c>
      <c r="B18" t="s">
        <v>717</v>
      </c>
      <c r="C18" t="s">
        <v>749</v>
      </c>
      <c r="D18" t="s">
        <v>750</v>
      </c>
    </row>
    <row r="19" spans="1:4" ht="11.25">
      <c r="A19">
        <v>18</v>
      </c>
      <c r="B19" t="s">
        <v>717</v>
      </c>
      <c r="C19" t="s">
        <v>751</v>
      </c>
      <c r="D19" t="s">
        <v>752</v>
      </c>
    </row>
    <row r="20" spans="1:4" ht="11.25">
      <c r="A20">
        <v>19</v>
      </c>
      <c r="B20" t="s">
        <v>717</v>
      </c>
      <c r="C20" t="s">
        <v>753</v>
      </c>
      <c r="D20" t="s">
        <v>754</v>
      </c>
    </row>
    <row r="21" spans="1:4" ht="11.25">
      <c r="A21">
        <v>20</v>
      </c>
      <c r="B21" t="s">
        <v>717</v>
      </c>
      <c r="C21" t="s">
        <v>755</v>
      </c>
      <c r="D21" t="s">
        <v>756</v>
      </c>
    </row>
    <row r="22" spans="1:4" ht="11.25">
      <c r="A22">
        <v>21</v>
      </c>
      <c r="B22" t="s">
        <v>717</v>
      </c>
      <c r="C22" t="s">
        <v>757</v>
      </c>
      <c r="D22" t="s">
        <v>758</v>
      </c>
    </row>
    <row r="23" spans="1:4" ht="11.25">
      <c r="A23">
        <v>22</v>
      </c>
      <c r="B23" t="s">
        <v>717</v>
      </c>
      <c r="C23" t="s">
        <v>759</v>
      </c>
      <c r="D23" t="s">
        <v>760</v>
      </c>
    </row>
    <row r="24" spans="1:4" ht="11.25">
      <c r="A24">
        <v>23</v>
      </c>
      <c r="B24" t="s">
        <v>717</v>
      </c>
      <c r="C24" t="s">
        <v>761</v>
      </c>
      <c r="D24" t="s">
        <v>762</v>
      </c>
    </row>
    <row r="25" spans="1:4" ht="11.25">
      <c r="A25">
        <v>24</v>
      </c>
      <c r="B25" t="s">
        <v>717</v>
      </c>
      <c r="C25" t="s">
        <v>763</v>
      </c>
      <c r="D25" t="s">
        <v>764</v>
      </c>
    </row>
    <row r="26" spans="1:4" ht="11.25">
      <c r="A26">
        <v>25</v>
      </c>
      <c r="B26" t="s">
        <v>765</v>
      </c>
      <c r="C26" t="s">
        <v>767</v>
      </c>
      <c r="D26" t="s">
        <v>768</v>
      </c>
    </row>
    <row r="27" spans="1:4" ht="11.25">
      <c r="A27">
        <v>26</v>
      </c>
      <c r="B27" t="s">
        <v>765</v>
      </c>
      <c r="C27" t="s">
        <v>765</v>
      </c>
      <c r="D27" t="s">
        <v>766</v>
      </c>
    </row>
    <row r="28" spans="1:4" ht="11.25">
      <c r="A28">
        <v>27</v>
      </c>
      <c r="B28" t="s">
        <v>765</v>
      </c>
      <c r="C28" t="s">
        <v>769</v>
      </c>
      <c r="D28" t="s">
        <v>770</v>
      </c>
    </row>
    <row r="29" spans="1:4" ht="11.25">
      <c r="A29">
        <v>28</v>
      </c>
      <c r="B29" t="s">
        <v>765</v>
      </c>
      <c r="C29" t="s">
        <v>771</v>
      </c>
      <c r="D29" t="s">
        <v>772</v>
      </c>
    </row>
    <row r="30" spans="1:4" ht="11.25">
      <c r="A30">
        <v>29</v>
      </c>
      <c r="B30" t="s">
        <v>765</v>
      </c>
      <c r="C30" t="s">
        <v>773</v>
      </c>
      <c r="D30" t="s">
        <v>774</v>
      </c>
    </row>
    <row r="31" spans="1:4" ht="11.25">
      <c r="A31">
        <v>30</v>
      </c>
      <c r="B31" t="s">
        <v>765</v>
      </c>
      <c r="C31" t="s">
        <v>775</v>
      </c>
      <c r="D31" t="s">
        <v>776</v>
      </c>
    </row>
    <row r="32" spans="1:4" ht="11.25">
      <c r="A32">
        <v>31</v>
      </c>
      <c r="B32" t="s">
        <v>765</v>
      </c>
      <c r="C32" t="s">
        <v>777</v>
      </c>
      <c r="D32" t="s">
        <v>778</v>
      </c>
    </row>
    <row r="33" spans="1:4" ht="11.25">
      <c r="A33">
        <v>32</v>
      </c>
      <c r="B33" t="s">
        <v>765</v>
      </c>
      <c r="C33" t="s">
        <v>743</v>
      </c>
      <c r="D33" t="s">
        <v>779</v>
      </c>
    </row>
    <row r="34" spans="1:4" ht="11.25">
      <c r="A34">
        <v>33</v>
      </c>
      <c r="B34" t="s">
        <v>765</v>
      </c>
      <c r="C34" t="s">
        <v>780</v>
      </c>
      <c r="D34" t="s">
        <v>781</v>
      </c>
    </row>
    <row r="35" spans="1:4" ht="11.25">
      <c r="A35">
        <v>34</v>
      </c>
      <c r="B35" t="s">
        <v>765</v>
      </c>
      <c r="C35" t="s">
        <v>782</v>
      </c>
      <c r="D35" t="s">
        <v>783</v>
      </c>
    </row>
    <row r="36" spans="1:4" ht="11.25">
      <c r="A36">
        <v>35</v>
      </c>
      <c r="B36" t="s">
        <v>765</v>
      </c>
      <c r="C36" t="s">
        <v>784</v>
      </c>
      <c r="D36" t="s">
        <v>785</v>
      </c>
    </row>
    <row r="37" spans="1:4" ht="11.25">
      <c r="A37">
        <v>36</v>
      </c>
      <c r="B37" t="s">
        <v>765</v>
      </c>
      <c r="C37" t="s">
        <v>786</v>
      </c>
      <c r="D37" t="s">
        <v>787</v>
      </c>
    </row>
    <row r="38" spans="1:4" ht="11.25">
      <c r="A38">
        <v>37</v>
      </c>
      <c r="B38" t="s">
        <v>765</v>
      </c>
      <c r="C38" t="s">
        <v>788</v>
      </c>
      <c r="D38" t="s">
        <v>789</v>
      </c>
    </row>
    <row r="39" spans="1:4" ht="11.25">
      <c r="A39">
        <v>38</v>
      </c>
      <c r="B39" t="s">
        <v>765</v>
      </c>
      <c r="C39" t="s">
        <v>790</v>
      </c>
      <c r="D39" t="s">
        <v>791</v>
      </c>
    </row>
    <row r="40" spans="1:4" ht="11.25">
      <c r="A40">
        <v>39</v>
      </c>
      <c r="B40" t="s">
        <v>765</v>
      </c>
      <c r="C40" t="s">
        <v>792</v>
      </c>
      <c r="D40" t="s">
        <v>793</v>
      </c>
    </row>
    <row r="41" spans="1:4" ht="11.25">
      <c r="A41">
        <v>40</v>
      </c>
      <c r="B41" t="s">
        <v>765</v>
      </c>
      <c r="C41" t="s">
        <v>794</v>
      </c>
      <c r="D41" t="s">
        <v>795</v>
      </c>
    </row>
    <row r="42" spans="1:4" ht="11.25">
      <c r="A42">
        <v>41</v>
      </c>
      <c r="B42" t="s">
        <v>765</v>
      </c>
      <c r="C42" t="s">
        <v>796</v>
      </c>
      <c r="D42" t="s">
        <v>797</v>
      </c>
    </row>
    <row r="43" spans="1:4" ht="11.25">
      <c r="A43">
        <v>42</v>
      </c>
      <c r="B43" t="s">
        <v>765</v>
      </c>
      <c r="C43" t="s">
        <v>798</v>
      </c>
      <c r="D43" t="s">
        <v>799</v>
      </c>
    </row>
    <row r="44" spans="1:4" ht="11.25">
      <c r="A44">
        <v>43</v>
      </c>
      <c r="B44" t="s">
        <v>765</v>
      </c>
      <c r="C44" t="s">
        <v>800</v>
      </c>
      <c r="D44" t="s">
        <v>801</v>
      </c>
    </row>
    <row r="45" spans="1:4" ht="11.25">
      <c r="A45">
        <v>44</v>
      </c>
      <c r="B45" t="s">
        <v>765</v>
      </c>
      <c r="C45" t="s">
        <v>802</v>
      </c>
      <c r="D45" t="s">
        <v>803</v>
      </c>
    </row>
    <row r="46" spans="1:4" ht="11.25">
      <c r="A46">
        <v>45</v>
      </c>
      <c r="B46" t="s">
        <v>804</v>
      </c>
      <c r="C46" t="s">
        <v>804</v>
      </c>
      <c r="D46" t="s">
        <v>805</v>
      </c>
    </row>
    <row r="47" spans="1:4" ht="11.25">
      <c r="A47">
        <v>46</v>
      </c>
      <c r="B47" t="s">
        <v>804</v>
      </c>
      <c r="C47" t="s">
        <v>806</v>
      </c>
      <c r="D47" t="s">
        <v>807</v>
      </c>
    </row>
    <row r="48" spans="1:4" ht="11.25">
      <c r="A48">
        <v>47</v>
      </c>
      <c r="B48" t="s">
        <v>804</v>
      </c>
      <c r="C48" t="s">
        <v>808</v>
      </c>
      <c r="D48" t="s">
        <v>809</v>
      </c>
    </row>
    <row r="49" spans="1:4" ht="11.25">
      <c r="A49">
        <v>48</v>
      </c>
      <c r="B49" t="s">
        <v>804</v>
      </c>
      <c r="C49" t="s">
        <v>810</v>
      </c>
      <c r="D49" t="s">
        <v>811</v>
      </c>
    </row>
    <row r="50" spans="1:4" ht="11.25">
      <c r="A50">
        <v>49</v>
      </c>
      <c r="B50" t="s">
        <v>804</v>
      </c>
      <c r="C50" t="s">
        <v>812</v>
      </c>
      <c r="D50" t="s">
        <v>813</v>
      </c>
    </row>
    <row r="51" spans="1:4" ht="11.25">
      <c r="A51">
        <v>50</v>
      </c>
      <c r="B51" t="s">
        <v>804</v>
      </c>
      <c r="C51" t="s">
        <v>814</v>
      </c>
      <c r="D51" t="s">
        <v>815</v>
      </c>
    </row>
    <row r="52" spans="1:4" ht="11.25">
      <c r="A52">
        <v>51</v>
      </c>
      <c r="B52" t="s">
        <v>804</v>
      </c>
      <c r="C52" t="s">
        <v>816</v>
      </c>
      <c r="D52" t="s">
        <v>817</v>
      </c>
    </row>
    <row r="53" spans="1:4" ht="11.25">
      <c r="A53">
        <v>52</v>
      </c>
      <c r="B53" t="s">
        <v>804</v>
      </c>
      <c r="C53" t="s">
        <v>818</v>
      </c>
      <c r="D53" t="s">
        <v>819</v>
      </c>
    </row>
    <row r="54" spans="1:4" ht="11.25">
      <c r="A54">
        <v>53</v>
      </c>
      <c r="B54" t="s">
        <v>804</v>
      </c>
      <c r="C54" t="s">
        <v>820</v>
      </c>
      <c r="D54" t="s">
        <v>821</v>
      </c>
    </row>
    <row r="55" spans="1:4" ht="11.25">
      <c r="A55">
        <v>54</v>
      </c>
      <c r="B55" t="s">
        <v>804</v>
      </c>
      <c r="C55" t="s">
        <v>822</v>
      </c>
      <c r="D55" t="s">
        <v>823</v>
      </c>
    </row>
    <row r="56" spans="1:4" ht="11.25">
      <c r="A56">
        <v>55</v>
      </c>
      <c r="B56" t="s">
        <v>804</v>
      </c>
      <c r="C56" t="s">
        <v>824</v>
      </c>
      <c r="D56" t="s">
        <v>825</v>
      </c>
    </row>
    <row r="57" spans="1:4" ht="11.25">
      <c r="A57">
        <v>56</v>
      </c>
      <c r="B57" t="s">
        <v>804</v>
      </c>
      <c r="C57" t="s">
        <v>826</v>
      </c>
      <c r="D57" t="s">
        <v>827</v>
      </c>
    </row>
    <row r="58" spans="1:4" ht="11.25">
      <c r="A58">
        <v>57</v>
      </c>
      <c r="B58" t="s">
        <v>804</v>
      </c>
      <c r="C58" t="s">
        <v>828</v>
      </c>
      <c r="D58" t="s">
        <v>829</v>
      </c>
    </row>
    <row r="59" spans="1:4" ht="11.25">
      <c r="A59">
        <v>58</v>
      </c>
      <c r="B59" t="s">
        <v>804</v>
      </c>
      <c r="C59" t="s">
        <v>830</v>
      </c>
      <c r="D59" t="s">
        <v>831</v>
      </c>
    </row>
    <row r="60" spans="1:4" ht="11.25">
      <c r="A60">
        <v>59</v>
      </c>
      <c r="B60" t="s">
        <v>804</v>
      </c>
      <c r="C60" t="s">
        <v>832</v>
      </c>
      <c r="D60" t="s">
        <v>833</v>
      </c>
    </row>
    <row r="61" spans="1:4" ht="11.25">
      <c r="A61">
        <v>60</v>
      </c>
      <c r="B61" t="s">
        <v>834</v>
      </c>
      <c r="C61" t="s">
        <v>725</v>
      </c>
      <c r="D61" t="s">
        <v>836</v>
      </c>
    </row>
    <row r="62" spans="1:4" ht="11.25">
      <c r="A62">
        <v>61</v>
      </c>
      <c r="B62" t="s">
        <v>834</v>
      </c>
      <c r="C62" t="s">
        <v>834</v>
      </c>
      <c r="D62" t="s">
        <v>835</v>
      </c>
    </row>
    <row r="63" spans="1:4" ht="11.25">
      <c r="A63">
        <v>62</v>
      </c>
      <c r="B63" t="s">
        <v>834</v>
      </c>
      <c r="C63" t="s">
        <v>837</v>
      </c>
      <c r="D63" t="s">
        <v>838</v>
      </c>
    </row>
    <row r="64" spans="1:4" ht="11.25">
      <c r="A64">
        <v>63</v>
      </c>
      <c r="B64" t="s">
        <v>834</v>
      </c>
      <c r="C64" t="s">
        <v>729</v>
      </c>
      <c r="D64" t="s">
        <v>839</v>
      </c>
    </row>
    <row r="65" spans="1:4" ht="11.25">
      <c r="A65">
        <v>64</v>
      </c>
      <c r="B65" t="s">
        <v>834</v>
      </c>
      <c r="C65" t="s">
        <v>840</v>
      </c>
      <c r="D65" t="s">
        <v>841</v>
      </c>
    </row>
    <row r="66" spans="1:4" ht="11.25">
      <c r="A66">
        <v>65</v>
      </c>
      <c r="B66" t="s">
        <v>834</v>
      </c>
      <c r="C66" t="s">
        <v>842</v>
      </c>
      <c r="D66" t="s">
        <v>843</v>
      </c>
    </row>
    <row r="67" spans="1:4" ht="11.25">
      <c r="A67">
        <v>66</v>
      </c>
      <c r="B67" t="s">
        <v>834</v>
      </c>
      <c r="C67" t="s">
        <v>844</v>
      </c>
      <c r="D67" t="s">
        <v>845</v>
      </c>
    </row>
    <row r="68" spans="1:4" ht="11.25">
      <c r="A68">
        <v>67</v>
      </c>
      <c r="B68" t="s">
        <v>834</v>
      </c>
      <c r="C68" t="s">
        <v>846</v>
      </c>
      <c r="D68" t="s">
        <v>847</v>
      </c>
    </row>
    <row r="69" spans="1:4" ht="11.25">
      <c r="A69">
        <v>68</v>
      </c>
      <c r="B69" t="s">
        <v>834</v>
      </c>
      <c r="C69" t="s">
        <v>848</v>
      </c>
      <c r="D69" t="s">
        <v>849</v>
      </c>
    </row>
    <row r="70" spans="1:4" ht="11.25">
      <c r="A70">
        <v>69</v>
      </c>
      <c r="B70" t="s">
        <v>834</v>
      </c>
      <c r="C70" t="s">
        <v>850</v>
      </c>
      <c r="D70" t="s">
        <v>851</v>
      </c>
    </row>
    <row r="71" spans="1:4" ht="11.25">
      <c r="A71">
        <v>70</v>
      </c>
      <c r="B71" t="s">
        <v>834</v>
      </c>
      <c r="C71" t="s">
        <v>852</v>
      </c>
      <c r="D71" t="s">
        <v>853</v>
      </c>
    </row>
    <row r="72" spans="1:4" ht="11.25">
      <c r="A72">
        <v>71</v>
      </c>
      <c r="B72" t="s">
        <v>834</v>
      </c>
      <c r="C72" t="s">
        <v>854</v>
      </c>
      <c r="D72" t="s">
        <v>855</v>
      </c>
    </row>
    <row r="73" spans="1:4" ht="11.25">
      <c r="A73">
        <v>72</v>
      </c>
      <c r="B73" t="s">
        <v>834</v>
      </c>
      <c r="C73" t="s">
        <v>856</v>
      </c>
      <c r="D73" t="s">
        <v>857</v>
      </c>
    </row>
    <row r="74" spans="1:4" ht="11.25">
      <c r="A74">
        <v>73</v>
      </c>
      <c r="B74" t="s">
        <v>834</v>
      </c>
      <c r="C74" t="s">
        <v>858</v>
      </c>
      <c r="D74" t="s">
        <v>859</v>
      </c>
    </row>
    <row r="75" spans="1:4" ht="11.25">
      <c r="A75">
        <v>74</v>
      </c>
      <c r="B75" t="s">
        <v>834</v>
      </c>
      <c r="C75" t="s">
        <v>860</v>
      </c>
      <c r="D75" t="s">
        <v>861</v>
      </c>
    </row>
    <row r="76" spans="1:4" ht="11.25">
      <c r="A76">
        <v>75</v>
      </c>
      <c r="B76" t="s">
        <v>834</v>
      </c>
      <c r="C76" t="s">
        <v>862</v>
      </c>
      <c r="D76" t="s">
        <v>863</v>
      </c>
    </row>
    <row r="77" spans="1:4" ht="11.25">
      <c r="A77">
        <v>76</v>
      </c>
      <c r="B77" t="s">
        <v>834</v>
      </c>
      <c r="C77" t="s">
        <v>864</v>
      </c>
      <c r="D77" t="s">
        <v>865</v>
      </c>
    </row>
    <row r="78" spans="1:4" ht="11.25">
      <c r="A78">
        <v>77</v>
      </c>
      <c r="B78" t="s">
        <v>866</v>
      </c>
      <c r="C78" t="s">
        <v>866</v>
      </c>
      <c r="D78" t="s">
        <v>867</v>
      </c>
    </row>
    <row r="79" spans="1:4" ht="11.25">
      <c r="A79">
        <v>78</v>
      </c>
      <c r="B79" t="s">
        <v>866</v>
      </c>
      <c r="C79" t="s">
        <v>868</v>
      </c>
      <c r="D79" t="s">
        <v>869</v>
      </c>
    </row>
    <row r="80" spans="1:4" ht="11.25">
      <c r="A80">
        <v>79</v>
      </c>
      <c r="B80" t="s">
        <v>866</v>
      </c>
      <c r="C80" t="s">
        <v>870</v>
      </c>
      <c r="D80" t="s">
        <v>871</v>
      </c>
    </row>
    <row r="81" spans="1:4" ht="11.25">
      <c r="A81">
        <v>80</v>
      </c>
      <c r="B81" t="s">
        <v>866</v>
      </c>
      <c r="C81" t="s">
        <v>872</v>
      </c>
      <c r="D81" t="s">
        <v>873</v>
      </c>
    </row>
    <row r="82" spans="1:4" ht="11.25">
      <c r="A82">
        <v>81</v>
      </c>
      <c r="B82" t="s">
        <v>866</v>
      </c>
      <c r="C82" t="s">
        <v>874</v>
      </c>
      <c r="D82" t="s">
        <v>875</v>
      </c>
    </row>
    <row r="83" spans="1:4" ht="11.25">
      <c r="A83">
        <v>82</v>
      </c>
      <c r="B83" t="s">
        <v>866</v>
      </c>
      <c r="C83" t="s">
        <v>876</v>
      </c>
      <c r="D83" t="s">
        <v>877</v>
      </c>
    </row>
    <row r="84" spans="1:4" ht="11.25">
      <c r="A84">
        <v>83</v>
      </c>
      <c r="B84" t="s">
        <v>866</v>
      </c>
      <c r="C84" t="s">
        <v>878</v>
      </c>
      <c r="D84" t="s">
        <v>879</v>
      </c>
    </row>
    <row r="85" spans="1:4" ht="11.25">
      <c r="A85">
        <v>84</v>
      </c>
      <c r="B85" t="s">
        <v>866</v>
      </c>
      <c r="C85" t="s">
        <v>880</v>
      </c>
      <c r="D85" t="s">
        <v>881</v>
      </c>
    </row>
    <row r="86" spans="1:4" ht="11.25">
      <c r="A86">
        <v>85</v>
      </c>
      <c r="B86" t="s">
        <v>866</v>
      </c>
      <c r="C86" t="s">
        <v>882</v>
      </c>
      <c r="D86" t="s">
        <v>883</v>
      </c>
    </row>
    <row r="87" spans="1:4" ht="11.25">
      <c r="A87">
        <v>86</v>
      </c>
      <c r="B87" t="s">
        <v>866</v>
      </c>
      <c r="C87" t="s">
        <v>884</v>
      </c>
      <c r="D87" t="s">
        <v>885</v>
      </c>
    </row>
    <row r="88" spans="1:4" ht="11.25">
      <c r="A88">
        <v>87</v>
      </c>
      <c r="B88" t="s">
        <v>866</v>
      </c>
      <c r="C88" t="s">
        <v>886</v>
      </c>
      <c r="D88" t="s">
        <v>887</v>
      </c>
    </row>
    <row r="89" spans="1:4" ht="11.25">
      <c r="A89">
        <v>88</v>
      </c>
      <c r="B89" t="s">
        <v>888</v>
      </c>
      <c r="C89" t="s">
        <v>890</v>
      </c>
      <c r="D89" t="s">
        <v>891</v>
      </c>
    </row>
    <row r="90" spans="1:4" ht="11.25">
      <c r="A90">
        <v>89</v>
      </c>
      <c r="B90" t="s">
        <v>888</v>
      </c>
      <c r="C90" t="s">
        <v>892</v>
      </c>
      <c r="D90" t="s">
        <v>893</v>
      </c>
    </row>
    <row r="91" spans="1:4" ht="11.25">
      <c r="A91">
        <v>90</v>
      </c>
      <c r="B91" t="s">
        <v>888</v>
      </c>
      <c r="C91" t="s">
        <v>894</v>
      </c>
      <c r="D91" t="s">
        <v>895</v>
      </c>
    </row>
    <row r="92" spans="1:4" ht="11.25">
      <c r="A92">
        <v>91</v>
      </c>
      <c r="B92" t="s">
        <v>888</v>
      </c>
      <c r="C92" t="s">
        <v>896</v>
      </c>
      <c r="D92" t="s">
        <v>897</v>
      </c>
    </row>
    <row r="93" spans="1:4" ht="11.25">
      <c r="A93">
        <v>92</v>
      </c>
      <c r="B93" t="s">
        <v>888</v>
      </c>
      <c r="C93" t="s">
        <v>898</v>
      </c>
      <c r="D93" t="s">
        <v>899</v>
      </c>
    </row>
    <row r="94" spans="1:4" ht="11.25">
      <c r="A94">
        <v>93</v>
      </c>
      <c r="B94" t="s">
        <v>888</v>
      </c>
      <c r="C94" t="s">
        <v>888</v>
      </c>
      <c r="D94" t="s">
        <v>889</v>
      </c>
    </row>
    <row r="95" spans="1:4" ht="11.25">
      <c r="A95">
        <v>94</v>
      </c>
      <c r="B95" t="s">
        <v>888</v>
      </c>
      <c r="C95" t="s">
        <v>900</v>
      </c>
      <c r="D95" t="s">
        <v>901</v>
      </c>
    </row>
    <row r="96" spans="1:4" ht="11.25">
      <c r="A96">
        <v>95</v>
      </c>
      <c r="B96" t="s">
        <v>888</v>
      </c>
      <c r="C96" t="s">
        <v>902</v>
      </c>
      <c r="D96" t="s">
        <v>903</v>
      </c>
    </row>
    <row r="97" spans="1:4" ht="11.25">
      <c r="A97">
        <v>96</v>
      </c>
      <c r="B97" t="s">
        <v>888</v>
      </c>
      <c r="C97" t="s">
        <v>904</v>
      </c>
      <c r="D97" t="s">
        <v>905</v>
      </c>
    </row>
    <row r="98" spans="1:4" ht="11.25">
      <c r="A98">
        <v>97</v>
      </c>
      <c r="B98" t="s">
        <v>888</v>
      </c>
      <c r="C98" t="s">
        <v>906</v>
      </c>
      <c r="D98" t="s">
        <v>907</v>
      </c>
    </row>
    <row r="99" spans="1:4" ht="11.25">
      <c r="A99">
        <v>98</v>
      </c>
      <c r="B99" t="s">
        <v>888</v>
      </c>
      <c r="C99" t="s">
        <v>908</v>
      </c>
      <c r="D99" t="s">
        <v>909</v>
      </c>
    </row>
    <row r="100" spans="1:4" ht="11.25">
      <c r="A100">
        <v>99</v>
      </c>
      <c r="B100" t="s">
        <v>888</v>
      </c>
      <c r="C100" t="s">
        <v>910</v>
      </c>
      <c r="D100" t="s">
        <v>911</v>
      </c>
    </row>
    <row r="101" spans="1:4" ht="11.25">
      <c r="A101">
        <v>100</v>
      </c>
      <c r="B101" t="s">
        <v>888</v>
      </c>
      <c r="C101" t="s">
        <v>912</v>
      </c>
      <c r="D101" t="s">
        <v>913</v>
      </c>
    </row>
    <row r="102" spans="1:4" ht="11.25">
      <c r="A102">
        <v>101</v>
      </c>
      <c r="B102" t="s">
        <v>888</v>
      </c>
      <c r="C102" t="s">
        <v>914</v>
      </c>
      <c r="D102" t="s">
        <v>915</v>
      </c>
    </row>
    <row r="103" spans="1:4" ht="11.25">
      <c r="A103">
        <v>102</v>
      </c>
      <c r="B103" t="s">
        <v>888</v>
      </c>
      <c r="C103" t="s">
        <v>916</v>
      </c>
      <c r="D103" t="s">
        <v>917</v>
      </c>
    </row>
    <row r="104" spans="1:4" ht="11.25">
      <c r="A104">
        <v>103</v>
      </c>
      <c r="B104" t="s">
        <v>888</v>
      </c>
      <c r="C104" t="s">
        <v>918</v>
      </c>
      <c r="D104" t="s">
        <v>919</v>
      </c>
    </row>
    <row r="105" spans="1:4" ht="11.25">
      <c r="A105">
        <v>104</v>
      </c>
      <c r="B105" t="s">
        <v>888</v>
      </c>
      <c r="C105" t="s">
        <v>920</v>
      </c>
      <c r="D105" t="s">
        <v>921</v>
      </c>
    </row>
    <row r="106" spans="1:4" ht="11.25">
      <c r="A106">
        <v>105</v>
      </c>
      <c r="B106" t="s">
        <v>888</v>
      </c>
      <c r="C106" t="s">
        <v>922</v>
      </c>
      <c r="D106" t="s">
        <v>923</v>
      </c>
    </row>
    <row r="107" spans="1:4" ht="11.25">
      <c r="A107">
        <v>106</v>
      </c>
      <c r="B107" t="s">
        <v>924</v>
      </c>
      <c r="C107" t="s">
        <v>725</v>
      </c>
      <c r="D107" t="s">
        <v>926</v>
      </c>
    </row>
    <row r="108" spans="1:4" ht="11.25">
      <c r="A108">
        <v>107</v>
      </c>
      <c r="B108" t="s">
        <v>924</v>
      </c>
      <c r="C108" t="s">
        <v>924</v>
      </c>
      <c r="D108" t="s">
        <v>925</v>
      </c>
    </row>
    <row r="109" spans="1:4" ht="11.25">
      <c r="A109">
        <v>108</v>
      </c>
      <c r="B109" t="s">
        <v>924</v>
      </c>
      <c r="C109" t="s">
        <v>927</v>
      </c>
      <c r="D109" t="s">
        <v>928</v>
      </c>
    </row>
    <row r="110" spans="1:4" ht="11.25">
      <c r="A110">
        <v>109</v>
      </c>
      <c r="B110" t="s">
        <v>924</v>
      </c>
      <c r="C110" t="s">
        <v>929</v>
      </c>
      <c r="D110" t="s">
        <v>930</v>
      </c>
    </row>
    <row r="111" spans="1:4" ht="11.25">
      <c r="A111">
        <v>110</v>
      </c>
      <c r="B111" t="s">
        <v>924</v>
      </c>
      <c r="C111" t="s">
        <v>931</v>
      </c>
      <c r="D111" t="s">
        <v>932</v>
      </c>
    </row>
    <row r="112" spans="1:4" ht="11.25">
      <c r="A112">
        <v>111</v>
      </c>
      <c r="B112" t="s">
        <v>933</v>
      </c>
      <c r="C112" t="s">
        <v>933</v>
      </c>
      <c r="D112" t="s">
        <v>934</v>
      </c>
    </row>
    <row r="113" spans="1:4" ht="11.25">
      <c r="A113">
        <v>112</v>
      </c>
      <c r="B113" t="s">
        <v>935</v>
      </c>
      <c r="C113" t="s">
        <v>935</v>
      </c>
      <c r="D113" t="s">
        <v>936</v>
      </c>
    </row>
    <row r="114" spans="1:4" ht="11.25">
      <c r="A114">
        <v>113</v>
      </c>
      <c r="B114" t="s">
        <v>937</v>
      </c>
      <c r="C114" t="s">
        <v>937</v>
      </c>
      <c r="D114" t="s">
        <v>938</v>
      </c>
    </row>
    <row r="115" spans="1:4" ht="11.25">
      <c r="A115">
        <v>114</v>
      </c>
      <c r="B115" t="s">
        <v>939</v>
      </c>
      <c r="C115" t="s">
        <v>941</v>
      </c>
      <c r="D115" t="s">
        <v>942</v>
      </c>
    </row>
    <row r="116" spans="1:4" ht="11.25">
      <c r="A116">
        <v>115</v>
      </c>
      <c r="B116" t="s">
        <v>939</v>
      </c>
      <c r="C116" t="s">
        <v>943</v>
      </c>
      <c r="D116" t="s">
        <v>944</v>
      </c>
    </row>
    <row r="117" spans="1:4" ht="11.25">
      <c r="A117">
        <v>116</v>
      </c>
      <c r="B117" t="s">
        <v>939</v>
      </c>
      <c r="C117" t="s">
        <v>729</v>
      </c>
      <c r="D117" t="s">
        <v>945</v>
      </c>
    </row>
    <row r="118" spans="1:4" ht="11.25">
      <c r="A118">
        <v>117</v>
      </c>
      <c r="B118" t="s">
        <v>939</v>
      </c>
      <c r="C118" t="s">
        <v>946</v>
      </c>
      <c r="D118" t="s">
        <v>947</v>
      </c>
    </row>
    <row r="119" spans="1:4" ht="11.25">
      <c r="A119">
        <v>118</v>
      </c>
      <c r="B119" t="s">
        <v>939</v>
      </c>
      <c r="C119" t="s">
        <v>939</v>
      </c>
      <c r="D119" t="s">
        <v>940</v>
      </c>
    </row>
    <row r="120" spans="1:4" ht="11.25">
      <c r="A120">
        <v>119</v>
      </c>
      <c r="B120" t="s">
        <v>939</v>
      </c>
      <c r="C120" t="s">
        <v>948</v>
      </c>
      <c r="D120" t="s">
        <v>949</v>
      </c>
    </row>
    <row r="121" spans="1:4" ht="11.25">
      <c r="A121">
        <v>120</v>
      </c>
      <c r="B121" t="s">
        <v>939</v>
      </c>
      <c r="C121" t="s">
        <v>950</v>
      </c>
      <c r="D121" t="s">
        <v>951</v>
      </c>
    </row>
    <row r="122" spans="1:4" ht="11.25">
      <c r="A122">
        <v>121</v>
      </c>
      <c r="B122" t="s">
        <v>939</v>
      </c>
      <c r="C122" t="s">
        <v>952</v>
      </c>
      <c r="D122" t="s">
        <v>953</v>
      </c>
    </row>
    <row r="123" spans="1:4" ht="11.25">
      <c r="A123">
        <v>122</v>
      </c>
      <c r="B123" t="s">
        <v>939</v>
      </c>
      <c r="C123" t="s">
        <v>954</v>
      </c>
      <c r="D123" t="s">
        <v>955</v>
      </c>
    </row>
    <row r="124" spans="1:4" ht="11.25">
      <c r="A124">
        <v>123</v>
      </c>
      <c r="B124" t="s">
        <v>939</v>
      </c>
      <c r="C124" t="s">
        <v>956</v>
      </c>
      <c r="D124" t="s">
        <v>957</v>
      </c>
    </row>
    <row r="125" spans="1:4" ht="11.25">
      <c r="A125">
        <v>124</v>
      </c>
      <c r="B125" t="s">
        <v>939</v>
      </c>
      <c r="C125" t="s">
        <v>958</v>
      </c>
      <c r="D125" t="s">
        <v>959</v>
      </c>
    </row>
    <row r="126" spans="1:4" ht="11.25">
      <c r="A126">
        <v>125</v>
      </c>
      <c r="B126" t="s">
        <v>939</v>
      </c>
      <c r="C126" t="s">
        <v>960</v>
      </c>
      <c r="D126" t="s">
        <v>961</v>
      </c>
    </row>
    <row r="127" spans="1:4" ht="11.25">
      <c r="A127">
        <v>126</v>
      </c>
      <c r="B127" t="s">
        <v>939</v>
      </c>
      <c r="C127" t="s">
        <v>962</v>
      </c>
      <c r="D127" t="s">
        <v>963</v>
      </c>
    </row>
    <row r="128" spans="1:4" ht="11.25">
      <c r="A128">
        <v>127</v>
      </c>
      <c r="B128" t="s">
        <v>939</v>
      </c>
      <c r="C128" t="s">
        <v>964</v>
      </c>
      <c r="D128" t="s">
        <v>965</v>
      </c>
    </row>
    <row r="129" spans="1:4" ht="11.25">
      <c r="A129">
        <v>128</v>
      </c>
      <c r="B129" t="s">
        <v>939</v>
      </c>
      <c r="C129" t="s">
        <v>966</v>
      </c>
      <c r="D129" t="s">
        <v>967</v>
      </c>
    </row>
    <row r="130" spans="1:4" ht="11.25">
      <c r="A130">
        <v>129</v>
      </c>
      <c r="B130" t="s">
        <v>939</v>
      </c>
      <c r="C130" t="s">
        <v>968</v>
      </c>
      <c r="D130" t="s">
        <v>969</v>
      </c>
    </row>
    <row r="131" spans="1:4" ht="11.25">
      <c r="A131">
        <v>130</v>
      </c>
      <c r="B131" t="s">
        <v>939</v>
      </c>
      <c r="C131" t="s">
        <v>970</v>
      </c>
      <c r="D131" t="s">
        <v>971</v>
      </c>
    </row>
    <row r="132" spans="1:4" ht="11.25">
      <c r="A132">
        <v>131</v>
      </c>
      <c r="B132" t="s">
        <v>939</v>
      </c>
      <c r="C132" t="s">
        <v>972</v>
      </c>
      <c r="D132" t="s">
        <v>973</v>
      </c>
    </row>
    <row r="133" spans="1:4" ht="11.25">
      <c r="A133">
        <v>132</v>
      </c>
      <c r="B133" t="s">
        <v>974</v>
      </c>
      <c r="C133" t="s">
        <v>976</v>
      </c>
      <c r="D133" t="s">
        <v>977</v>
      </c>
    </row>
    <row r="134" spans="1:4" ht="11.25">
      <c r="A134">
        <v>133</v>
      </c>
      <c r="B134" t="s">
        <v>974</v>
      </c>
      <c r="C134" t="s">
        <v>978</v>
      </c>
      <c r="D134" t="s">
        <v>979</v>
      </c>
    </row>
    <row r="135" spans="1:4" ht="11.25">
      <c r="A135">
        <v>134</v>
      </c>
      <c r="B135" t="s">
        <v>974</v>
      </c>
      <c r="C135" t="s">
        <v>974</v>
      </c>
      <c r="D135" t="s">
        <v>975</v>
      </c>
    </row>
    <row r="136" spans="1:4" ht="11.25">
      <c r="A136">
        <v>135</v>
      </c>
      <c r="B136" t="s">
        <v>974</v>
      </c>
      <c r="C136" t="s">
        <v>980</v>
      </c>
      <c r="D136" t="s">
        <v>981</v>
      </c>
    </row>
    <row r="137" spans="1:4" ht="11.25">
      <c r="A137">
        <v>136</v>
      </c>
      <c r="B137" t="s">
        <v>974</v>
      </c>
      <c r="C137" t="s">
        <v>982</v>
      </c>
      <c r="D137" t="s">
        <v>983</v>
      </c>
    </row>
    <row r="138" spans="1:4" ht="11.25">
      <c r="A138">
        <v>137</v>
      </c>
      <c r="B138" t="s">
        <v>974</v>
      </c>
      <c r="C138" t="s">
        <v>984</v>
      </c>
      <c r="D138" t="s">
        <v>985</v>
      </c>
    </row>
    <row r="139" spans="1:4" ht="11.25">
      <c r="A139">
        <v>138</v>
      </c>
      <c r="B139" t="s">
        <v>974</v>
      </c>
      <c r="C139" t="s">
        <v>986</v>
      </c>
      <c r="D139" t="s">
        <v>987</v>
      </c>
    </row>
    <row r="140" spans="1:4" ht="11.25">
      <c r="A140">
        <v>139</v>
      </c>
      <c r="B140" t="s">
        <v>974</v>
      </c>
      <c r="C140" t="s">
        <v>988</v>
      </c>
      <c r="D140" t="s">
        <v>989</v>
      </c>
    </row>
    <row r="141" spans="1:4" ht="11.25">
      <c r="A141">
        <v>140</v>
      </c>
      <c r="B141" t="s">
        <v>974</v>
      </c>
      <c r="C141" t="s">
        <v>990</v>
      </c>
      <c r="D141" t="s">
        <v>991</v>
      </c>
    </row>
    <row r="142" spans="1:4" ht="11.25">
      <c r="A142">
        <v>141</v>
      </c>
      <c r="B142" t="s">
        <v>974</v>
      </c>
      <c r="C142" t="s">
        <v>992</v>
      </c>
      <c r="D142" t="s">
        <v>993</v>
      </c>
    </row>
    <row r="143" spans="1:4" ht="11.25">
      <c r="A143">
        <v>142</v>
      </c>
      <c r="B143" t="s">
        <v>974</v>
      </c>
      <c r="C143" t="s">
        <v>994</v>
      </c>
      <c r="D143" t="s">
        <v>995</v>
      </c>
    </row>
    <row r="144" spans="1:4" ht="11.25">
      <c r="A144">
        <v>143</v>
      </c>
      <c r="B144" t="s">
        <v>974</v>
      </c>
      <c r="C144" t="s">
        <v>996</v>
      </c>
      <c r="D144" t="s">
        <v>997</v>
      </c>
    </row>
    <row r="145" spans="1:4" ht="11.25">
      <c r="A145">
        <v>144</v>
      </c>
      <c r="B145" t="s">
        <v>974</v>
      </c>
      <c r="C145" t="s">
        <v>914</v>
      </c>
      <c r="D145" t="s">
        <v>998</v>
      </c>
    </row>
    <row r="146" spans="1:4" ht="11.25">
      <c r="A146">
        <v>145</v>
      </c>
      <c r="B146" t="s">
        <v>974</v>
      </c>
      <c r="C146" t="s">
        <v>999</v>
      </c>
      <c r="D146" t="s">
        <v>1000</v>
      </c>
    </row>
    <row r="147" spans="1:4" ht="11.25">
      <c r="A147">
        <v>146</v>
      </c>
      <c r="B147" t="s">
        <v>974</v>
      </c>
      <c r="C147" t="s">
        <v>1001</v>
      </c>
      <c r="D147" t="s">
        <v>1002</v>
      </c>
    </row>
    <row r="148" spans="1:4" ht="11.25">
      <c r="A148">
        <v>147</v>
      </c>
      <c r="B148" t="s">
        <v>974</v>
      </c>
      <c r="C148" t="s">
        <v>1003</v>
      </c>
      <c r="D148" t="s">
        <v>1004</v>
      </c>
    </row>
    <row r="149" spans="1:4" ht="11.25">
      <c r="A149">
        <v>148</v>
      </c>
      <c r="B149" t="s">
        <v>974</v>
      </c>
      <c r="C149" t="s">
        <v>1005</v>
      </c>
      <c r="D149" t="s">
        <v>1006</v>
      </c>
    </row>
    <row r="150" spans="1:4" ht="11.25">
      <c r="A150">
        <v>149</v>
      </c>
      <c r="B150" t="s">
        <v>974</v>
      </c>
      <c r="C150" t="s">
        <v>1007</v>
      </c>
      <c r="D150" t="s">
        <v>1008</v>
      </c>
    </row>
    <row r="151" spans="1:4" ht="11.25">
      <c r="A151">
        <v>150</v>
      </c>
      <c r="B151" t="s">
        <v>1009</v>
      </c>
      <c r="C151" t="s">
        <v>1011</v>
      </c>
      <c r="D151" t="s">
        <v>1012</v>
      </c>
    </row>
    <row r="152" spans="1:4" ht="11.25">
      <c r="A152">
        <v>151</v>
      </c>
      <c r="B152" t="s">
        <v>1009</v>
      </c>
      <c r="C152" t="s">
        <v>1013</v>
      </c>
      <c r="D152" t="s">
        <v>1014</v>
      </c>
    </row>
    <row r="153" spans="1:4" ht="11.25">
      <c r="A153">
        <v>152</v>
      </c>
      <c r="B153" t="s">
        <v>1009</v>
      </c>
      <c r="C153" t="s">
        <v>1015</v>
      </c>
      <c r="D153" t="s">
        <v>1016</v>
      </c>
    </row>
    <row r="154" spans="1:4" ht="11.25">
      <c r="A154">
        <v>153</v>
      </c>
      <c r="B154" t="s">
        <v>1009</v>
      </c>
      <c r="C154" t="s">
        <v>1009</v>
      </c>
      <c r="D154" t="s">
        <v>1010</v>
      </c>
    </row>
    <row r="155" spans="1:4" ht="11.25">
      <c r="A155">
        <v>154</v>
      </c>
      <c r="B155" t="s">
        <v>1009</v>
      </c>
      <c r="C155" t="s">
        <v>1017</v>
      </c>
      <c r="D155" t="s">
        <v>1018</v>
      </c>
    </row>
    <row r="156" spans="1:4" ht="11.25">
      <c r="A156">
        <v>155</v>
      </c>
      <c r="B156" t="s">
        <v>1009</v>
      </c>
      <c r="C156" t="s">
        <v>1019</v>
      </c>
      <c r="D156" t="s">
        <v>1020</v>
      </c>
    </row>
    <row r="157" spans="1:4" ht="11.25">
      <c r="A157">
        <v>156</v>
      </c>
      <c r="B157" t="s">
        <v>1009</v>
      </c>
      <c r="C157" t="s">
        <v>1021</v>
      </c>
      <c r="D157" t="s">
        <v>1022</v>
      </c>
    </row>
    <row r="158" spans="1:4" ht="11.25">
      <c r="A158">
        <v>157</v>
      </c>
      <c r="B158" t="s">
        <v>1009</v>
      </c>
      <c r="C158" t="s">
        <v>1023</v>
      </c>
      <c r="D158" t="s">
        <v>1024</v>
      </c>
    </row>
    <row r="159" spans="1:4" ht="11.25">
      <c r="A159">
        <v>158</v>
      </c>
      <c r="B159" t="s">
        <v>1009</v>
      </c>
      <c r="C159" t="s">
        <v>1025</v>
      </c>
      <c r="D159" t="s">
        <v>1026</v>
      </c>
    </row>
    <row r="160" spans="1:4" ht="11.25">
      <c r="A160">
        <v>159</v>
      </c>
      <c r="B160" t="s">
        <v>1009</v>
      </c>
      <c r="C160" t="s">
        <v>1027</v>
      </c>
      <c r="D160" t="s">
        <v>1028</v>
      </c>
    </row>
    <row r="161" spans="1:4" ht="11.25">
      <c r="A161">
        <v>160</v>
      </c>
      <c r="B161" t="s">
        <v>1009</v>
      </c>
      <c r="C161" t="s">
        <v>1029</v>
      </c>
      <c r="D161" t="s">
        <v>1030</v>
      </c>
    </row>
    <row r="162" spans="1:4" ht="11.25">
      <c r="A162">
        <v>161</v>
      </c>
      <c r="B162" t="s">
        <v>1009</v>
      </c>
      <c r="C162" t="s">
        <v>1031</v>
      </c>
      <c r="D162" t="s">
        <v>1032</v>
      </c>
    </row>
    <row r="163" spans="1:4" ht="11.25">
      <c r="A163">
        <v>162</v>
      </c>
      <c r="B163" t="s">
        <v>1033</v>
      </c>
      <c r="C163" t="s">
        <v>1035</v>
      </c>
      <c r="D163" t="s">
        <v>1036</v>
      </c>
    </row>
    <row r="164" spans="1:4" ht="11.25">
      <c r="A164">
        <v>163</v>
      </c>
      <c r="B164" t="s">
        <v>1033</v>
      </c>
      <c r="C164" t="s">
        <v>1037</v>
      </c>
      <c r="D164" t="s">
        <v>1038</v>
      </c>
    </row>
    <row r="165" spans="1:4" ht="11.25">
      <c r="A165">
        <v>164</v>
      </c>
      <c r="B165" t="s">
        <v>1033</v>
      </c>
      <c r="C165" t="s">
        <v>1039</v>
      </c>
      <c r="D165" t="s">
        <v>1040</v>
      </c>
    </row>
    <row r="166" spans="1:4" ht="11.25">
      <c r="A166">
        <v>165</v>
      </c>
      <c r="B166" t="s">
        <v>1033</v>
      </c>
      <c r="C166" t="s">
        <v>1041</v>
      </c>
      <c r="D166" t="s">
        <v>1042</v>
      </c>
    </row>
    <row r="167" spans="1:4" ht="11.25">
      <c r="A167">
        <v>166</v>
      </c>
      <c r="B167" t="s">
        <v>1033</v>
      </c>
      <c r="C167" t="s">
        <v>1033</v>
      </c>
      <c r="D167" t="s">
        <v>1034</v>
      </c>
    </row>
    <row r="168" spans="1:4" ht="11.25">
      <c r="A168">
        <v>167</v>
      </c>
      <c r="B168" t="s">
        <v>1033</v>
      </c>
      <c r="C168" t="s">
        <v>1043</v>
      </c>
      <c r="D168" t="s">
        <v>1044</v>
      </c>
    </row>
    <row r="169" spans="1:4" ht="11.25">
      <c r="A169">
        <v>168</v>
      </c>
      <c r="B169" t="s">
        <v>1033</v>
      </c>
      <c r="C169" t="s">
        <v>1045</v>
      </c>
      <c r="D169" t="s">
        <v>1046</v>
      </c>
    </row>
    <row r="170" spans="1:4" ht="11.25">
      <c r="A170">
        <v>169</v>
      </c>
      <c r="B170" t="s">
        <v>1033</v>
      </c>
      <c r="C170" t="s">
        <v>1047</v>
      </c>
      <c r="D170" t="s">
        <v>1048</v>
      </c>
    </row>
    <row r="171" spans="1:4" ht="11.25">
      <c r="A171">
        <v>170</v>
      </c>
      <c r="B171" t="s">
        <v>1033</v>
      </c>
      <c r="C171" t="s">
        <v>1049</v>
      </c>
      <c r="D171" t="s">
        <v>1050</v>
      </c>
    </row>
    <row r="172" spans="1:4" ht="11.25">
      <c r="A172">
        <v>171</v>
      </c>
      <c r="B172" t="s">
        <v>1033</v>
      </c>
      <c r="C172" t="s">
        <v>1051</v>
      </c>
      <c r="D172" t="s">
        <v>1052</v>
      </c>
    </row>
    <row r="173" spans="1:4" ht="11.25">
      <c r="A173">
        <v>172</v>
      </c>
      <c r="B173" t="s">
        <v>1033</v>
      </c>
      <c r="C173" t="s">
        <v>1053</v>
      </c>
      <c r="D173" t="s">
        <v>1054</v>
      </c>
    </row>
    <row r="174" spans="1:4" ht="11.25">
      <c r="A174">
        <v>173</v>
      </c>
      <c r="B174" t="s">
        <v>1033</v>
      </c>
      <c r="C174" t="s">
        <v>1055</v>
      </c>
      <c r="D174" t="s">
        <v>1056</v>
      </c>
    </row>
    <row r="175" spans="1:4" ht="11.25">
      <c r="A175">
        <v>174</v>
      </c>
      <c r="B175" t="s">
        <v>1033</v>
      </c>
      <c r="C175" t="s">
        <v>1057</v>
      </c>
      <c r="D175" t="s">
        <v>1058</v>
      </c>
    </row>
    <row r="176" spans="1:4" ht="11.25">
      <c r="A176">
        <v>175</v>
      </c>
      <c r="B176" t="s">
        <v>1033</v>
      </c>
      <c r="C176" t="s">
        <v>1059</v>
      </c>
      <c r="D176" t="s">
        <v>1060</v>
      </c>
    </row>
    <row r="177" spans="1:4" ht="11.25">
      <c r="A177">
        <v>176</v>
      </c>
      <c r="B177" t="s">
        <v>1033</v>
      </c>
      <c r="C177" t="s">
        <v>1061</v>
      </c>
      <c r="D177" t="s">
        <v>1062</v>
      </c>
    </row>
    <row r="178" spans="1:4" ht="11.25">
      <c r="A178">
        <v>177</v>
      </c>
      <c r="B178" t="s">
        <v>1033</v>
      </c>
      <c r="C178" t="s">
        <v>1063</v>
      </c>
      <c r="D178" t="s">
        <v>1064</v>
      </c>
    </row>
    <row r="179" spans="1:4" ht="11.25">
      <c r="A179">
        <v>178</v>
      </c>
      <c r="B179" t="s">
        <v>1033</v>
      </c>
      <c r="C179" t="s">
        <v>1065</v>
      </c>
      <c r="D179" t="s">
        <v>1066</v>
      </c>
    </row>
    <row r="180" spans="1:4" ht="11.25">
      <c r="A180">
        <v>179</v>
      </c>
      <c r="B180" t="s">
        <v>1067</v>
      </c>
      <c r="C180" t="s">
        <v>1069</v>
      </c>
      <c r="D180" t="s">
        <v>1070</v>
      </c>
    </row>
    <row r="181" spans="1:4" ht="11.25">
      <c r="A181">
        <v>180</v>
      </c>
      <c r="B181" t="s">
        <v>1067</v>
      </c>
      <c r="C181" t="s">
        <v>1071</v>
      </c>
      <c r="D181" t="s">
        <v>1072</v>
      </c>
    </row>
    <row r="182" spans="1:4" ht="11.25">
      <c r="A182">
        <v>181</v>
      </c>
      <c r="B182" t="s">
        <v>1067</v>
      </c>
      <c r="C182" t="s">
        <v>1073</v>
      </c>
      <c r="D182" t="s">
        <v>1074</v>
      </c>
    </row>
    <row r="183" spans="1:4" ht="11.25">
      <c r="A183">
        <v>182</v>
      </c>
      <c r="B183" t="s">
        <v>1067</v>
      </c>
      <c r="C183" t="s">
        <v>1075</v>
      </c>
      <c r="D183" t="s">
        <v>1076</v>
      </c>
    </row>
    <row r="184" spans="1:4" ht="11.25">
      <c r="A184">
        <v>183</v>
      </c>
      <c r="B184" t="s">
        <v>1067</v>
      </c>
      <c r="C184" t="s">
        <v>1077</v>
      </c>
      <c r="D184" t="s">
        <v>1078</v>
      </c>
    </row>
    <row r="185" spans="1:4" ht="11.25">
      <c r="A185">
        <v>184</v>
      </c>
      <c r="B185" t="s">
        <v>1067</v>
      </c>
      <c r="C185" t="s">
        <v>1067</v>
      </c>
      <c r="D185" t="s">
        <v>1068</v>
      </c>
    </row>
    <row r="186" spans="1:4" ht="11.25">
      <c r="A186">
        <v>185</v>
      </c>
      <c r="B186" t="s">
        <v>1067</v>
      </c>
      <c r="C186" t="s">
        <v>1079</v>
      </c>
      <c r="D186" t="s">
        <v>1080</v>
      </c>
    </row>
    <row r="187" spans="1:4" ht="11.25">
      <c r="A187">
        <v>186</v>
      </c>
      <c r="B187" t="s">
        <v>1067</v>
      </c>
      <c r="C187" t="s">
        <v>1081</v>
      </c>
      <c r="D187" t="s">
        <v>1082</v>
      </c>
    </row>
    <row r="188" spans="1:4" ht="11.25">
      <c r="A188">
        <v>187</v>
      </c>
      <c r="B188" t="s">
        <v>1067</v>
      </c>
      <c r="C188" t="s">
        <v>1083</v>
      </c>
      <c r="D188" t="s">
        <v>1084</v>
      </c>
    </row>
    <row r="189" spans="1:4" ht="11.25">
      <c r="A189">
        <v>188</v>
      </c>
      <c r="B189" t="s">
        <v>1067</v>
      </c>
      <c r="C189" t="s">
        <v>735</v>
      </c>
      <c r="D189" t="s">
        <v>1085</v>
      </c>
    </row>
    <row r="190" spans="1:4" ht="11.25">
      <c r="A190">
        <v>189</v>
      </c>
      <c r="B190" t="s">
        <v>1067</v>
      </c>
      <c r="C190" t="s">
        <v>1086</v>
      </c>
      <c r="D190" t="s">
        <v>1087</v>
      </c>
    </row>
    <row r="191" spans="1:4" ht="11.25">
      <c r="A191">
        <v>190</v>
      </c>
      <c r="B191" t="s">
        <v>1067</v>
      </c>
      <c r="C191" t="s">
        <v>1088</v>
      </c>
      <c r="D191" t="s">
        <v>1089</v>
      </c>
    </row>
    <row r="192" spans="1:4" ht="11.25">
      <c r="A192">
        <v>191</v>
      </c>
      <c r="B192" t="s">
        <v>1067</v>
      </c>
      <c r="C192" t="s">
        <v>1090</v>
      </c>
      <c r="D192" t="s">
        <v>1091</v>
      </c>
    </row>
    <row r="193" spans="1:4" ht="11.25">
      <c r="A193">
        <v>192</v>
      </c>
      <c r="B193" t="s">
        <v>1067</v>
      </c>
      <c r="C193" t="s">
        <v>1092</v>
      </c>
      <c r="D193" t="s">
        <v>1093</v>
      </c>
    </row>
    <row r="194" spans="1:4" ht="11.25">
      <c r="A194">
        <v>193</v>
      </c>
      <c r="B194" t="s">
        <v>1067</v>
      </c>
      <c r="C194" t="s">
        <v>1094</v>
      </c>
      <c r="D194" t="s">
        <v>1095</v>
      </c>
    </row>
    <row r="195" spans="1:4" ht="11.25">
      <c r="A195">
        <v>194</v>
      </c>
      <c r="B195" t="s">
        <v>1096</v>
      </c>
      <c r="C195" t="s">
        <v>1098</v>
      </c>
      <c r="D195" t="s">
        <v>1099</v>
      </c>
    </row>
    <row r="196" spans="1:4" ht="11.25">
      <c r="A196">
        <v>195</v>
      </c>
      <c r="B196" t="s">
        <v>1096</v>
      </c>
      <c r="C196" t="s">
        <v>1100</v>
      </c>
      <c r="D196" t="s">
        <v>1101</v>
      </c>
    </row>
    <row r="197" spans="1:4" ht="11.25">
      <c r="A197">
        <v>196</v>
      </c>
      <c r="B197" t="s">
        <v>1096</v>
      </c>
      <c r="C197" t="s">
        <v>1102</v>
      </c>
      <c r="D197" t="s">
        <v>1103</v>
      </c>
    </row>
    <row r="198" spans="1:4" ht="11.25">
      <c r="A198">
        <v>197</v>
      </c>
      <c r="B198" t="s">
        <v>1096</v>
      </c>
      <c r="C198" t="s">
        <v>1104</v>
      </c>
      <c r="D198" t="s">
        <v>1105</v>
      </c>
    </row>
    <row r="199" spans="1:4" ht="11.25">
      <c r="A199">
        <v>198</v>
      </c>
      <c r="B199" t="s">
        <v>1096</v>
      </c>
      <c r="C199" t="s">
        <v>1106</v>
      </c>
      <c r="D199" t="s">
        <v>1107</v>
      </c>
    </row>
    <row r="200" spans="1:4" ht="11.25">
      <c r="A200">
        <v>199</v>
      </c>
      <c r="B200" t="s">
        <v>1096</v>
      </c>
      <c r="C200" t="s">
        <v>1108</v>
      </c>
      <c r="D200" t="s">
        <v>1109</v>
      </c>
    </row>
    <row r="201" spans="1:4" ht="11.25">
      <c r="A201">
        <v>200</v>
      </c>
      <c r="B201" t="s">
        <v>1096</v>
      </c>
      <c r="C201" t="s">
        <v>1110</v>
      </c>
      <c r="D201" t="s">
        <v>1111</v>
      </c>
    </row>
    <row r="202" spans="1:4" ht="11.25">
      <c r="A202">
        <v>201</v>
      </c>
      <c r="B202" t="s">
        <v>1096</v>
      </c>
      <c r="C202" t="s">
        <v>1112</v>
      </c>
      <c r="D202" t="s">
        <v>1113</v>
      </c>
    </row>
    <row r="203" spans="1:4" ht="11.25">
      <c r="A203">
        <v>202</v>
      </c>
      <c r="B203" t="s">
        <v>1096</v>
      </c>
      <c r="C203" t="s">
        <v>1114</v>
      </c>
      <c r="D203" t="s">
        <v>1115</v>
      </c>
    </row>
    <row r="204" spans="1:4" ht="11.25">
      <c r="A204">
        <v>203</v>
      </c>
      <c r="B204" t="s">
        <v>1096</v>
      </c>
      <c r="C204" t="s">
        <v>1116</v>
      </c>
      <c r="D204" t="s">
        <v>1117</v>
      </c>
    </row>
    <row r="205" spans="1:4" ht="11.25">
      <c r="A205">
        <v>204</v>
      </c>
      <c r="B205" t="s">
        <v>1096</v>
      </c>
      <c r="C205" t="s">
        <v>1118</v>
      </c>
      <c r="D205" t="s">
        <v>1119</v>
      </c>
    </row>
    <row r="206" spans="1:4" ht="11.25">
      <c r="A206">
        <v>205</v>
      </c>
      <c r="B206" t="s">
        <v>1096</v>
      </c>
      <c r="C206" t="s">
        <v>1096</v>
      </c>
      <c r="D206" t="s">
        <v>1097</v>
      </c>
    </row>
    <row r="207" spans="1:4" ht="11.25">
      <c r="A207">
        <v>206</v>
      </c>
      <c r="B207" t="s">
        <v>1096</v>
      </c>
      <c r="C207" t="s">
        <v>1120</v>
      </c>
      <c r="D207" t="s">
        <v>1121</v>
      </c>
    </row>
    <row r="208" spans="1:4" ht="11.25">
      <c r="A208">
        <v>207</v>
      </c>
      <c r="B208" t="s">
        <v>1096</v>
      </c>
      <c r="C208" t="s">
        <v>1122</v>
      </c>
      <c r="D208" t="s">
        <v>1123</v>
      </c>
    </row>
    <row r="209" spans="1:4" ht="11.25">
      <c r="A209">
        <v>208</v>
      </c>
      <c r="B209" t="s">
        <v>1096</v>
      </c>
      <c r="C209" t="s">
        <v>1124</v>
      </c>
      <c r="D209" t="s">
        <v>1125</v>
      </c>
    </row>
    <row r="210" spans="1:4" ht="11.25">
      <c r="A210">
        <v>209</v>
      </c>
      <c r="B210" t="s">
        <v>1096</v>
      </c>
      <c r="C210" t="s">
        <v>1126</v>
      </c>
      <c r="D210" t="s">
        <v>1127</v>
      </c>
    </row>
    <row r="211" spans="1:4" ht="11.25">
      <c r="A211">
        <v>210</v>
      </c>
      <c r="B211" t="s">
        <v>1096</v>
      </c>
      <c r="C211" t="s">
        <v>1128</v>
      </c>
      <c r="D211" t="s">
        <v>1129</v>
      </c>
    </row>
    <row r="212" spans="1:4" ht="11.25">
      <c r="A212">
        <v>211</v>
      </c>
      <c r="B212" t="s">
        <v>1096</v>
      </c>
      <c r="C212" t="s">
        <v>1130</v>
      </c>
      <c r="D212" t="s">
        <v>1131</v>
      </c>
    </row>
    <row r="213" spans="1:4" ht="11.25">
      <c r="A213">
        <v>212</v>
      </c>
      <c r="B213" t="s">
        <v>1096</v>
      </c>
      <c r="C213" t="s">
        <v>1132</v>
      </c>
      <c r="D213" t="s">
        <v>1133</v>
      </c>
    </row>
    <row r="214" spans="1:4" ht="11.25">
      <c r="A214">
        <v>213</v>
      </c>
      <c r="B214" t="s">
        <v>1096</v>
      </c>
      <c r="C214" t="s">
        <v>1134</v>
      </c>
      <c r="D214" t="s">
        <v>1135</v>
      </c>
    </row>
    <row r="215" spans="1:4" ht="11.25">
      <c r="A215">
        <v>214</v>
      </c>
      <c r="B215" t="s">
        <v>1096</v>
      </c>
      <c r="C215" t="s">
        <v>1136</v>
      </c>
      <c r="D215" t="s">
        <v>1137</v>
      </c>
    </row>
    <row r="216" spans="1:4" ht="11.25">
      <c r="A216">
        <v>215</v>
      </c>
      <c r="B216" t="s">
        <v>1096</v>
      </c>
      <c r="C216" t="s">
        <v>1138</v>
      </c>
      <c r="D216" t="s">
        <v>1139</v>
      </c>
    </row>
    <row r="217" spans="1:4" ht="11.25">
      <c r="A217">
        <v>216</v>
      </c>
      <c r="B217" t="s">
        <v>1096</v>
      </c>
      <c r="C217" t="s">
        <v>1140</v>
      </c>
      <c r="D217" t="s">
        <v>1141</v>
      </c>
    </row>
    <row r="218" spans="1:4" ht="11.25">
      <c r="A218">
        <v>217</v>
      </c>
      <c r="B218" t="s">
        <v>1096</v>
      </c>
      <c r="C218" t="s">
        <v>1142</v>
      </c>
      <c r="D218" t="s">
        <v>1143</v>
      </c>
    </row>
    <row r="219" spans="1:4" ht="11.25">
      <c r="A219">
        <v>218</v>
      </c>
      <c r="B219" t="s">
        <v>1144</v>
      </c>
      <c r="C219" t="s">
        <v>1146</v>
      </c>
      <c r="D219" t="s">
        <v>1147</v>
      </c>
    </row>
    <row r="220" spans="1:4" ht="11.25">
      <c r="A220">
        <v>219</v>
      </c>
      <c r="B220" t="s">
        <v>1144</v>
      </c>
      <c r="C220" t="s">
        <v>1148</v>
      </c>
      <c r="D220" t="s">
        <v>1149</v>
      </c>
    </row>
    <row r="221" spans="1:4" ht="11.25">
      <c r="A221">
        <v>220</v>
      </c>
      <c r="B221" t="s">
        <v>1144</v>
      </c>
      <c r="C221" t="s">
        <v>1150</v>
      </c>
      <c r="D221" t="s">
        <v>1151</v>
      </c>
    </row>
    <row r="222" spans="1:4" ht="11.25">
      <c r="A222">
        <v>221</v>
      </c>
      <c r="B222" t="s">
        <v>1144</v>
      </c>
      <c r="C222" t="s">
        <v>1152</v>
      </c>
      <c r="D222" t="s">
        <v>1153</v>
      </c>
    </row>
    <row r="223" spans="1:4" ht="11.25">
      <c r="A223">
        <v>222</v>
      </c>
      <c r="B223" t="s">
        <v>1144</v>
      </c>
      <c r="C223" t="s">
        <v>1154</v>
      </c>
      <c r="D223" t="s">
        <v>1155</v>
      </c>
    </row>
    <row r="224" spans="1:4" ht="11.25">
      <c r="A224">
        <v>223</v>
      </c>
      <c r="B224" t="s">
        <v>1144</v>
      </c>
      <c r="C224" t="s">
        <v>1156</v>
      </c>
      <c r="D224" t="s">
        <v>1157</v>
      </c>
    </row>
    <row r="225" spans="1:4" ht="11.25">
      <c r="A225">
        <v>224</v>
      </c>
      <c r="B225" t="s">
        <v>1144</v>
      </c>
      <c r="C225" t="s">
        <v>1144</v>
      </c>
      <c r="D225" t="s">
        <v>1145</v>
      </c>
    </row>
    <row r="226" spans="1:4" ht="11.25">
      <c r="A226">
        <v>225</v>
      </c>
      <c r="B226" t="s">
        <v>1144</v>
      </c>
      <c r="C226" t="s">
        <v>1158</v>
      </c>
      <c r="D226" t="s">
        <v>1159</v>
      </c>
    </row>
    <row r="227" spans="1:4" ht="11.25">
      <c r="A227">
        <v>226</v>
      </c>
      <c r="B227" t="s">
        <v>1144</v>
      </c>
      <c r="C227" t="s">
        <v>1160</v>
      </c>
      <c r="D227" t="s">
        <v>1161</v>
      </c>
    </row>
    <row r="228" spans="1:4" ht="11.25">
      <c r="A228">
        <v>227</v>
      </c>
      <c r="B228" t="s">
        <v>1144</v>
      </c>
      <c r="C228" t="s">
        <v>1162</v>
      </c>
      <c r="D228" t="s">
        <v>1163</v>
      </c>
    </row>
    <row r="229" spans="1:4" ht="11.25">
      <c r="A229">
        <v>228</v>
      </c>
      <c r="B229" t="s">
        <v>1144</v>
      </c>
      <c r="C229" t="s">
        <v>1164</v>
      </c>
      <c r="D229" t="s">
        <v>1165</v>
      </c>
    </row>
    <row r="230" spans="1:4" ht="11.25">
      <c r="A230">
        <v>229</v>
      </c>
      <c r="B230" t="s">
        <v>1144</v>
      </c>
      <c r="C230" t="s">
        <v>1166</v>
      </c>
      <c r="D230" t="s">
        <v>1167</v>
      </c>
    </row>
    <row r="231" spans="1:4" ht="11.25">
      <c r="A231">
        <v>230</v>
      </c>
      <c r="B231" t="s">
        <v>1144</v>
      </c>
      <c r="C231" t="s">
        <v>1168</v>
      </c>
      <c r="D231" t="s">
        <v>1169</v>
      </c>
    </row>
    <row r="232" spans="1:4" ht="11.25">
      <c r="A232">
        <v>231</v>
      </c>
      <c r="B232" t="s">
        <v>1144</v>
      </c>
      <c r="C232" t="s">
        <v>1170</v>
      </c>
      <c r="D232" t="s">
        <v>1171</v>
      </c>
    </row>
    <row r="233" spans="1:4" ht="11.25">
      <c r="A233">
        <v>232</v>
      </c>
      <c r="B233" t="s">
        <v>1144</v>
      </c>
      <c r="C233" t="s">
        <v>1172</v>
      </c>
      <c r="D233" t="s">
        <v>1173</v>
      </c>
    </row>
    <row r="234" spans="1:4" ht="11.25">
      <c r="A234">
        <v>233</v>
      </c>
      <c r="B234" t="s">
        <v>1144</v>
      </c>
      <c r="C234" t="s">
        <v>1174</v>
      </c>
      <c r="D234" t="s">
        <v>1175</v>
      </c>
    </row>
    <row r="235" spans="1:4" ht="11.25">
      <c r="A235">
        <v>234</v>
      </c>
      <c r="B235" t="s">
        <v>1176</v>
      </c>
      <c r="C235" t="s">
        <v>1178</v>
      </c>
      <c r="D235" t="s">
        <v>1179</v>
      </c>
    </row>
    <row r="236" spans="1:4" ht="11.25">
      <c r="A236">
        <v>235</v>
      </c>
      <c r="B236" t="s">
        <v>1176</v>
      </c>
      <c r="C236" t="s">
        <v>1180</v>
      </c>
      <c r="D236" t="s">
        <v>1181</v>
      </c>
    </row>
    <row r="237" spans="1:4" ht="11.25">
      <c r="A237">
        <v>236</v>
      </c>
      <c r="B237" t="s">
        <v>1176</v>
      </c>
      <c r="C237" t="s">
        <v>1182</v>
      </c>
      <c r="D237" t="s">
        <v>1183</v>
      </c>
    </row>
    <row r="238" spans="1:4" ht="11.25">
      <c r="A238">
        <v>237</v>
      </c>
      <c r="B238" t="s">
        <v>1176</v>
      </c>
      <c r="C238" t="s">
        <v>1184</v>
      </c>
      <c r="D238" t="s">
        <v>1185</v>
      </c>
    </row>
    <row r="239" spans="1:4" ht="11.25">
      <c r="A239">
        <v>238</v>
      </c>
      <c r="B239" t="s">
        <v>1176</v>
      </c>
      <c r="C239" t="s">
        <v>743</v>
      </c>
      <c r="D239" t="s">
        <v>1186</v>
      </c>
    </row>
    <row r="240" spans="1:4" ht="11.25">
      <c r="A240">
        <v>239</v>
      </c>
      <c r="B240" t="s">
        <v>1176</v>
      </c>
      <c r="C240" t="s">
        <v>1176</v>
      </c>
      <c r="D240" t="s">
        <v>1177</v>
      </c>
    </row>
    <row r="241" spans="1:4" ht="11.25">
      <c r="A241">
        <v>240</v>
      </c>
      <c r="B241" t="s">
        <v>1176</v>
      </c>
      <c r="C241" t="s">
        <v>1187</v>
      </c>
      <c r="D241" t="s">
        <v>1188</v>
      </c>
    </row>
    <row r="242" spans="1:4" ht="11.25">
      <c r="A242">
        <v>241</v>
      </c>
      <c r="B242" t="s">
        <v>1176</v>
      </c>
      <c r="C242" t="s">
        <v>1189</v>
      </c>
      <c r="D242" t="s">
        <v>1190</v>
      </c>
    </row>
    <row r="243" spans="1:4" ht="11.25">
      <c r="A243">
        <v>242</v>
      </c>
      <c r="B243" t="s">
        <v>1176</v>
      </c>
      <c r="C243" t="s">
        <v>1191</v>
      </c>
      <c r="D243" t="s">
        <v>1192</v>
      </c>
    </row>
    <row r="244" spans="1:4" ht="11.25">
      <c r="A244">
        <v>243</v>
      </c>
      <c r="B244" t="s">
        <v>1176</v>
      </c>
      <c r="C244" t="s">
        <v>1193</v>
      </c>
      <c r="D244" t="s">
        <v>1194</v>
      </c>
    </row>
    <row r="245" spans="1:4" ht="11.25">
      <c r="A245">
        <v>244</v>
      </c>
      <c r="B245" t="s">
        <v>1176</v>
      </c>
      <c r="C245" t="s">
        <v>1195</v>
      </c>
      <c r="D245" t="s">
        <v>1196</v>
      </c>
    </row>
    <row r="246" spans="1:4" ht="11.25">
      <c r="A246">
        <v>245</v>
      </c>
      <c r="B246" t="s">
        <v>1176</v>
      </c>
      <c r="C246" t="s">
        <v>1197</v>
      </c>
      <c r="D246" t="s">
        <v>1198</v>
      </c>
    </row>
    <row r="247" spans="1:4" ht="11.25">
      <c r="A247">
        <v>246</v>
      </c>
      <c r="B247" t="s">
        <v>1176</v>
      </c>
      <c r="C247" t="s">
        <v>1199</v>
      </c>
      <c r="D247" t="s">
        <v>1200</v>
      </c>
    </row>
    <row r="248" spans="1:4" ht="11.25">
      <c r="A248">
        <v>247</v>
      </c>
      <c r="B248" t="s">
        <v>1176</v>
      </c>
      <c r="C248" t="s">
        <v>1201</v>
      </c>
      <c r="D248" t="s">
        <v>1202</v>
      </c>
    </row>
    <row r="249" spans="1:4" ht="11.25">
      <c r="A249">
        <v>248</v>
      </c>
      <c r="B249" t="s">
        <v>1176</v>
      </c>
      <c r="C249" t="s">
        <v>1203</v>
      </c>
      <c r="D249" t="s">
        <v>1204</v>
      </c>
    </row>
    <row r="250" spans="1:4" ht="11.25">
      <c r="A250">
        <v>249</v>
      </c>
      <c r="B250" t="s">
        <v>1176</v>
      </c>
      <c r="C250" t="s">
        <v>792</v>
      </c>
      <c r="D250" t="s">
        <v>1205</v>
      </c>
    </row>
    <row r="251" spans="1:4" ht="11.25">
      <c r="A251">
        <v>250</v>
      </c>
      <c r="B251" t="s">
        <v>1176</v>
      </c>
      <c r="C251" t="s">
        <v>1206</v>
      </c>
      <c r="D251" t="s">
        <v>1207</v>
      </c>
    </row>
    <row r="252" spans="1:4" ht="11.25">
      <c r="A252">
        <v>251</v>
      </c>
      <c r="B252" t="s">
        <v>1208</v>
      </c>
      <c r="C252" t="s">
        <v>1210</v>
      </c>
      <c r="D252" t="s">
        <v>1211</v>
      </c>
    </row>
    <row r="253" spans="1:4" ht="11.25">
      <c r="A253">
        <v>252</v>
      </c>
      <c r="B253" t="s">
        <v>1208</v>
      </c>
      <c r="C253" t="s">
        <v>1212</v>
      </c>
      <c r="D253" t="s">
        <v>1213</v>
      </c>
    </row>
    <row r="254" spans="1:4" ht="11.25">
      <c r="A254">
        <v>253</v>
      </c>
      <c r="B254" t="s">
        <v>1208</v>
      </c>
      <c r="C254" t="s">
        <v>1214</v>
      </c>
      <c r="D254" t="s">
        <v>1215</v>
      </c>
    </row>
    <row r="255" spans="1:4" ht="11.25">
      <c r="A255">
        <v>254</v>
      </c>
      <c r="B255" t="s">
        <v>1208</v>
      </c>
      <c r="C255" t="s">
        <v>1216</v>
      </c>
      <c r="D255" t="s">
        <v>1217</v>
      </c>
    </row>
    <row r="256" spans="1:4" ht="11.25">
      <c r="A256">
        <v>255</v>
      </c>
      <c r="B256" t="s">
        <v>1208</v>
      </c>
      <c r="C256" t="s">
        <v>1218</v>
      </c>
      <c r="D256" t="s">
        <v>1219</v>
      </c>
    </row>
    <row r="257" spans="1:4" ht="11.25">
      <c r="A257">
        <v>256</v>
      </c>
      <c r="B257" t="s">
        <v>1208</v>
      </c>
      <c r="C257" t="s">
        <v>1208</v>
      </c>
      <c r="D257" t="s">
        <v>1209</v>
      </c>
    </row>
    <row r="258" spans="1:4" ht="11.25">
      <c r="A258">
        <v>257</v>
      </c>
      <c r="B258" t="s">
        <v>1208</v>
      </c>
      <c r="C258" t="s">
        <v>1220</v>
      </c>
      <c r="D258" t="s">
        <v>1221</v>
      </c>
    </row>
    <row r="259" spans="1:4" ht="11.25">
      <c r="A259">
        <v>258</v>
      </c>
      <c r="B259" t="s">
        <v>1208</v>
      </c>
      <c r="C259" t="s">
        <v>1222</v>
      </c>
      <c r="D259" t="s">
        <v>1223</v>
      </c>
    </row>
    <row r="260" spans="1:4" ht="11.25">
      <c r="A260">
        <v>259</v>
      </c>
      <c r="B260" t="s">
        <v>1208</v>
      </c>
      <c r="C260" t="s">
        <v>1140</v>
      </c>
      <c r="D260" t="s">
        <v>1224</v>
      </c>
    </row>
    <row r="261" spans="1:4" ht="11.25">
      <c r="A261">
        <v>260</v>
      </c>
      <c r="B261" t="s">
        <v>1208</v>
      </c>
      <c r="C261" t="s">
        <v>1225</v>
      </c>
      <c r="D261" t="s">
        <v>1226</v>
      </c>
    </row>
    <row r="262" spans="1:4" ht="11.25">
      <c r="A262">
        <v>261</v>
      </c>
      <c r="B262" t="s">
        <v>1208</v>
      </c>
      <c r="C262" t="s">
        <v>1227</v>
      </c>
      <c r="D262" t="s">
        <v>1228</v>
      </c>
    </row>
    <row r="263" spans="1:4" ht="11.25">
      <c r="A263">
        <v>262</v>
      </c>
      <c r="B263" t="s">
        <v>1208</v>
      </c>
      <c r="C263" t="s">
        <v>1229</v>
      </c>
      <c r="D263" t="s">
        <v>1230</v>
      </c>
    </row>
    <row r="264" spans="1:4" ht="11.25">
      <c r="A264">
        <v>263</v>
      </c>
      <c r="B264" t="s">
        <v>1231</v>
      </c>
      <c r="C264" t="s">
        <v>1233</v>
      </c>
      <c r="D264" t="s">
        <v>1234</v>
      </c>
    </row>
    <row r="265" spans="1:4" ht="11.25">
      <c r="A265">
        <v>264</v>
      </c>
      <c r="B265" t="s">
        <v>1231</v>
      </c>
      <c r="C265" t="s">
        <v>1235</v>
      </c>
      <c r="D265" t="s">
        <v>1236</v>
      </c>
    </row>
    <row r="266" spans="1:4" ht="11.25">
      <c r="A266">
        <v>265</v>
      </c>
      <c r="B266" t="s">
        <v>1231</v>
      </c>
      <c r="C266" t="s">
        <v>1237</v>
      </c>
      <c r="D266" t="s">
        <v>1238</v>
      </c>
    </row>
    <row r="267" spans="1:4" ht="11.25">
      <c r="A267">
        <v>266</v>
      </c>
      <c r="B267" t="s">
        <v>1231</v>
      </c>
      <c r="C267" t="s">
        <v>1239</v>
      </c>
      <c r="D267" t="s">
        <v>1240</v>
      </c>
    </row>
    <row r="268" spans="1:4" ht="11.25">
      <c r="A268">
        <v>267</v>
      </c>
      <c r="B268" t="s">
        <v>1231</v>
      </c>
      <c r="C268" t="s">
        <v>1241</v>
      </c>
      <c r="D268" t="s">
        <v>1242</v>
      </c>
    </row>
    <row r="269" spans="1:4" ht="11.25">
      <c r="A269">
        <v>268</v>
      </c>
      <c r="B269" t="s">
        <v>1231</v>
      </c>
      <c r="C269" t="s">
        <v>1243</v>
      </c>
      <c r="D269" t="s">
        <v>1244</v>
      </c>
    </row>
    <row r="270" spans="1:4" ht="11.25">
      <c r="A270">
        <v>269</v>
      </c>
      <c r="B270" t="s">
        <v>1231</v>
      </c>
      <c r="C270" t="s">
        <v>1231</v>
      </c>
      <c r="D270" t="s">
        <v>1232</v>
      </c>
    </row>
    <row r="271" spans="1:4" ht="11.25">
      <c r="A271">
        <v>270</v>
      </c>
      <c r="B271" t="s">
        <v>1231</v>
      </c>
      <c r="C271" t="s">
        <v>1134</v>
      </c>
      <c r="D271" t="s">
        <v>1245</v>
      </c>
    </row>
    <row r="272" spans="1:4" ht="11.25">
      <c r="A272">
        <v>271</v>
      </c>
      <c r="B272" t="s">
        <v>1231</v>
      </c>
      <c r="C272" t="s">
        <v>1246</v>
      </c>
      <c r="D272" t="s">
        <v>1247</v>
      </c>
    </row>
    <row r="273" spans="1:4" ht="11.25">
      <c r="A273">
        <v>272</v>
      </c>
      <c r="B273" t="s">
        <v>1248</v>
      </c>
      <c r="C273" t="s">
        <v>725</v>
      </c>
      <c r="D273" t="s">
        <v>1250</v>
      </c>
    </row>
    <row r="274" spans="1:4" ht="11.25">
      <c r="A274">
        <v>273</v>
      </c>
      <c r="B274" t="s">
        <v>1248</v>
      </c>
      <c r="C274" t="s">
        <v>1251</v>
      </c>
      <c r="D274" t="s">
        <v>1252</v>
      </c>
    </row>
    <row r="275" spans="1:4" ht="11.25">
      <c r="A275">
        <v>274</v>
      </c>
      <c r="B275" t="s">
        <v>1248</v>
      </c>
      <c r="C275" t="s">
        <v>1253</v>
      </c>
      <c r="D275" t="s">
        <v>1254</v>
      </c>
    </row>
    <row r="276" spans="1:4" ht="11.25">
      <c r="A276">
        <v>275</v>
      </c>
      <c r="B276" t="s">
        <v>1248</v>
      </c>
      <c r="C276" t="s">
        <v>1255</v>
      </c>
      <c r="D276" t="s">
        <v>1256</v>
      </c>
    </row>
    <row r="277" spans="1:4" ht="11.25">
      <c r="A277">
        <v>276</v>
      </c>
      <c r="B277" t="s">
        <v>1248</v>
      </c>
      <c r="C277" t="s">
        <v>1257</v>
      </c>
      <c r="D277" t="s">
        <v>1258</v>
      </c>
    </row>
    <row r="278" spans="1:4" ht="11.25">
      <c r="A278">
        <v>277</v>
      </c>
      <c r="B278" t="s">
        <v>1248</v>
      </c>
      <c r="C278" t="s">
        <v>1259</v>
      </c>
      <c r="D278" t="s">
        <v>1260</v>
      </c>
    </row>
    <row r="279" spans="1:4" ht="11.25">
      <c r="A279">
        <v>278</v>
      </c>
      <c r="B279" t="s">
        <v>1248</v>
      </c>
      <c r="C279" t="s">
        <v>1261</v>
      </c>
      <c r="D279" t="s">
        <v>1262</v>
      </c>
    </row>
    <row r="280" spans="1:4" ht="11.25">
      <c r="A280">
        <v>279</v>
      </c>
      <c r="B280" t="s">
        <v>1248</v>
      </c>
      <c r="C280" t="s">
        <v>1263</v>
      </c>
      <c r="D280" t="s">
        <v>1264</v>
      </c>
    </row>
    <row r="281" spans="1:4" ht="11.25">
      <c r="A281">
        <v>280</v>
      </c>
      <c r="B281" t="s">
        <v>1248</v>
      </c>
      <c r="C281" t="s">
        <v>1265</v>
      </c>
      <c r="D281" t="s">
        <v>1266</v>
      </c>
    </row>
    <row r="282" spans="1:4" ht="11.25">
      <c r="A282">
        <v>281</v>
      </c>
      <c r="B282" t="s">
        <v>1248</v>
      </c>
      <c r="C282" t="s">
        <v>1267</v>
      </c>
      <c r="D282" t="s">
        <v>1268</v>
      </c>
    </row>
    <row r="283" spans="1:4" ht="11.25">
      <c r="A283">
        <v>282</v>
      </c>
      <c r="B283" t="s">
        <v>1248</v>
      </c>
      <c r="C283" t="s">
        <v>1269</v>
      </c>
      <c r="D283" t="s">
        <v>1270</v>
      </c>
    </row>
    <row r="284" spans="1:4" ht="11.25">
      <c r="A284">
        <v>283</v>
      </c>
      <c r="B284" t="s">
        <v>1248</v>
      </c>
      <c r="C284" t="s">
        <v>1271</v>
      </c>
      <c r="D284" t="s">
        <v>1272</v>
      </c>
    </row>
    <row r="285" spans="1:4" ht="11.25">
      <c r="A285">
        <v>284</v>
      </c>
      <c r="B285" t="s">
        <v>1248</v>
      </c>
      <c r="C285" t="s">
        <v>1248</v>
      </c>
      <c r="D285" t="s">
        <v>1249</v>
      </c>
    </row>
    <row r="286" spans="1:4" ht="11.25">
      <c r="A286">
        <v>285</v>
      </c>
      <c r="B286" t="s">
        <v>1248</v>
      </c>
      <c r="C286" t="s">
        <v>1273</v>
      </c>
      <c r="D286" t="s">
        <v>1274</v>
      </c>
    </row>
    <row r="287" spans="1:4" ht="11.25">
      <c r="A287">
        <v>286</v>
      </c>
      <c r="B287" t="s">
        <v>1248</v>
      </c>
      <c r="C287" t="s">
        <v>1124</v>
      </c>
      <c r="D287" t="s">
        <v>1275</v>
      </c>
    </row>
    <row r="288" spans="1:4" ht="11.25">
      <c r="A288">
        <v>287</v>
      </c>
      <c r="B288" t="s">
        <v>1248</v>
      </c>
      <c r="C288" t="s">
        <v>1276</v>
      </c>
      <c r="D288" t="s">
        <v>1277</v>
      </c>
    </row>
    <row r="289" spans="1:4" ht="11.25">
      <c r="A289">
        <v>288</v>
      </c>
      <c r="B289" t="s">
        <v>1248</v>
      </c>
      <c r="C289" t="s">
        <v>1278</v>
      </c>
      <c r="D289" t="s">
        <v>1279</v>
      </c>
    </row>
    <row r="290" spans="1:4" ht="11.25">
      <c r="A290">
        <v>289</v>
      </c>
      <c r="B290" t="s">
        <v>1248</v>
      </c>
      <c r="C290" t="s">
        <v>1222</v>
      </c>
      <c r="D290" t="s">
        <v>1280</v>
      </c>
    </row>
    <row r="291" spans="1:4" ht="11.25">
      <c r="A291">
        <v>290</v>
      </c>
      <c r="B291" t="s">
        <v>1248</v>
      </c>
      <c r="C291" t="s">
        <v>1281</v>
      </c>
      <c r="D291" t="s">
        <v>1282</v>
      </c>
    </row>
    <row r="292" spans="1:4" ht="11.25">
      <c r="A292">
        <v>291</v>
      </c>
      <c r="B292" t="s">
        <v>1248</v>
      </c>
      <c r="C292" t="s">
        <v>1283</v>
      </c>
      <c r="D292" t="s">
        <v>1284</v>
      </c>
    </row>
    <row r="293" spans="1:4" ht="11.25">
      <c r="A293">
        <v>292</v>
      </c>
      <c r="B293" t="s">
        <v>1248</v>
      </c>
      <c r="C293" t="s">
        <v>1285</v>
      </c>
      <c r="D293" t="s">
        <v>1286</v>
      </c>
    </row>
    <row r="294" spans="1:4" ht="11.25">
      <c r="A294">
        <v>293</v>
      </c>
      <c r="B294" t="s">
        <v>1287</v>
      </c>
      <c r="C294" t="s">
        <v>1289</v>
      </c>
      <c r="D294" t="s">
        <v>1290</v>
      </c>
    </row>
    <row r="295" spans="1:4" ht="11.25">
      <c r="A295">
        <v>294</v>
      </c>
      <c r="B295" t="s">
        <v>1287</v>
      </c>
      <c r="C295" t="s">
        <v>890</v>
      </c>
      <c r="D295" t="s">
        <v>1291</v>
      </c>
    </row>
    <row r="296" spans="1:4" ht="11.25">
      <c r="A296">
        <v>295</v>
      </c>
      <c r="B296" t="s">
        <v>1287</v>
      </c>
      <c r="C296" t="s">
        <v>1292</v>
      </c>
      <c r="D296" t="s">
        <v>1293</v>
      </c>
    </row>
    <row r="297" spans="1:4" ht="11.25">
      <c r="A297">
        <v>296</v>
      </c>
      <c r="B297" t="s">
        <v>1287</v>
      </c>
      <c r="C297" t="s">
        <v>1294</v>
      </c>
      <c r="D297" t="s">
        <v>1295</v>
      </c>
    </row>
    <row r="298" spans="1:4" ht="11.25">
      <c r="A298">
        <v>297</v>
      </c>
      <c r="B298" t="s">
        <v>1287</v>
      </c>
      <c r="C298" t="s">
        <v>1296</v>
      </c>
      <c r="D298" t="s">
        <v>1297</v>
      </c>
    </row>
    <row r="299" spans="1:4" ht="11.25">
      <c r="A299">
        <v>298</v>
      </c>
      <c r="B299" t="s">
        <v>1287</v>
      </c>
      <c r="C299" t="s">
        <v>1298</v>
      </c>
      <c r="D299" t="s">
        <v>1299</v>
      </c>
    </row>
    <row r="300" spans="1:4" ht="11.25">
      <c r="A300">
        <v>299</v>
      </c>
      <c r="B300" t="s">
        <v>1287</v>
      </c>
      <c r="C300" t="s">
        <v>1300</v>
      </c>
      <c r="D300" t="s">
        <v>1301</v>
      </c>
    </row>
    <row r="301" spans="1:4" ht="11.25">
      <c r="A301">
        <v>300</v>
      </c>
      <c r="B301" t="s">
        <v>1287</v>
      </c>
      <c r="C301" t="s">
        <v>1302</v>
      </c>
      <c r="D301" t="s">
        <v>1303</v>
      </c>
    </row>
    <row r="302" spans="1:4" ht="11.25">
      <c r="A302">
        <v>301</v>
      </c>
      <c r="B302" t="s">
        <v>1287</v>
      </c>
      <c r="C302" t="s">
        <v>1304</v>
      </c>
      <c r="D302" t="s">
        <v>1305</v>
      </c>
    </row>
    <row r="303" spans="1:4" ht="11.25">
      <c r="A303">
        <v>302</v>
      </c>
      <c r="B303" t="s">
        <v>1287</v>
      </c>
      <c r="C303" t="s">
        <v>1306</v>
      </c>
      <c r="D303" t="s">
        <v>1307</v>
      </c>
    </row>
    <row r="304" spans="1:4" ht="11.25">
      <c r="A304">
        <v>303</v>
      </c>
      <c r="B304" t="s">
        <v>1287</v>
      </c>
      <c r="C304" t="s">
        <v>1308</v>
      </c>
      <c r="D304" t="s">
        <v>1309</v>
      </c>
    </row>
    <row r="305" spans="1:4" ht="11.25">
      <c r="A305">
        <v>304</v>
      </c>
      <c r="B305" t="s">
        <v>1287</v>
      </c>
      <c r="C305" t="s">
        <v>1287</v>
      </c>
      <c r="D305" t="s">
        <v>1288</v>
      </c>
    </row>
    <row r="306" spans="1:4" ht="11.25">
      <c r="A306">
        <v>305</v>
      </c>
      <c r="B306" t="s">
        <v>1287</v>
      </c>
      <c r="C306" t="s">
        <v>1310</v>
      </c>
      <c r="D306" t="s">
        <v>1311</v>
      </c>
    </row>
    <row r="307" spans="1:4" ht="11.25">
      <c r="A307">
        <v>306</v>
      </c>
      <c r="B307" t="s">
        <v>1287</v>
      </c>
      <c r="C307" t="s">
        <v>1122</v>
      </c>
      <c r="D307" t="s">
        <v>1312</v>
      </c>
    </row>
    <row r="308" spans="1:4" ht="11.25">
      <c r="A308">
        <v>307</v>
      </c>
      <c r="B308" t="s">
        <v>1287</v>
      </c>
      <c r="C308" t="s">
        <v>1313</v>
      </c>
      <c r="D308" t="s">
        <v>1314</v>
      </c>
    </row>
    <row r="309" spans="1:4" ht="11.25">
      <c r="A309">
        <v>308</v>
      </c>
      <c r="B309" t="s">
        <v>1287</v>
      </c>
      <c r="C309" t="s">
        <v>1315</v>
      </c>
      <c r="D309" t="s">
        <v>1316</v>
      </c>
    </row>
    <row r="310" spans="1:4" ht="11.25">
      <c r="A310">
        <v>309</v>
      </c>
      <c r="B310" t="s">
        <v>1317</v>
      </c>
      <c r="C310" t="s">
        <v>1319</v>
      </c>
      <c r="D310" t="s">
        <v>1320</v>
      </c>
    </row>
    <row r="311" spans="1:4" ht="11.25">
      <c r="A311">
        <v>310</v>
      </c>
      <c r="B311" t="s">
        <v>1317</v>
      </c>
      <c r="C311" t="s">
        <v>1321</v>
      </c>
      <c r="D311" t="s">
        <v>1322</v>
      </c>
    </row>
    <row r="312" spans="1:4" ht="11.25">
      <c r="A312">
        <v>311</v>
      </c>
      <c r="B312" t="s">
        <v>1317</v>
      </c>
      <c r="C312" t="s">
        <v>1323</v>
      </c>
      <c r="D312" t="s">
        <v>1324</v>
      </c>
    </row>
    <row r="313" spans="1:4" ht="11.25">
      <c r="A313">
        <v>312</v>
      </c>
      <c r="B313" t="s">
        <v>1317</v>
      </c>
      <c r="C313" t="s">
        <v>1325</v>
      </c>
      <c r="D313" t="s">
        <v>1326</v>
      </c>
    </row>
    <row r="314" spans="1:4" ht="11.25">
      <c r="A314">
        <v>313</v>
      </c>
      <c r="B314" t="s">
        <v>1317</v>
      </c>
      <c r="C314" t="s">
        <v>1327</v>
      </c>
      <c r="D314" t="s">
        <v>1328</v>
      </c>
    </row>
    <row r="315" spans="1:4" ht="11.25">
      <c r="A315">
        <v>314</v>
      </c>
      <c r="B315" t="s">
        <v>1317</v>
      </c>
      <c r="C315" t="s">
        <v>1329</v>
      </c>
      <c r="D315" t="s">
        <v>1330</v>
      </c>
    </row>
    <row r="316" spans="1:4" ht="11.25">
      <c r="A316">
        <v>315</v>
      </c>
      <c r="B316" t="s">
        <v>1317</v>
      </c>
      <c r="C316" t="s">
        <v>1331</v>
      </c>
      <c r="D316" t="s">
        <v>1332</v>
      </c>
    </row>
    <row r="317" spans="1:4" ht="11.25">
      <c r="A317">
        <v>316</v>
      </c>
      <c r="B317" t="s">
        <v>1317</v>
      </c>
      <c r="C317" t="s">
        <v>1047</v>
      </c>
      <c r="D317" t="s">
        <v>1333</v>
      </c>
    </row>
    <row r="318" spans="1:4" ht="11.25">
      <c r="A318">
        <v>317</v>
      </c>
      <c r="B318" t="s">
        <v>1317</v>
      </c>
      <c r="C318" t="s">
        <v>1334</v>
      </c>
      <c r="D318" t="s">
        <v>1335</v>
      </c>
    </row>
    <row r="319" spans="1:4" ht="11.25">
      <c r="A319">
        <v>318</v>
      </c>
      <c r="B319" t="s">
        <v>1317</v>
      </c>
      <c r="C319" t="s">
        <v>1317</v>
      </c>
      <c r="D319" t="s">
        <v>1318</v>
      </c>
    </row>
    <row r="320" spans="1:4" ht="11.25">
      <c r="A320">
        <v>319</v>
      </c>
      <c r="B320" t="s">
        <v>1317</v>
      </c>
      <c r="C320" t="s">
        <v>1336</v>
      </c>
      <c r="D320" t="s">
        <v>1337</v>
      </c>
    </row>
    <row r="321" spans="1:4" ht="11.25">
      <c r="A321">
        <v>320</v>
      </c>
      <c r="B321" t="s">
        <v>1317</v>
      </c>
      <c r="C321" t="s">
        <v>1338</v>
      </c>
      <c r="D321" t="s">
        <v>1339</v>
      </c>
    </row>
    <row r="322" spans="1:4" ht="11.25">
      <c r="A322">
        <v>321</v>
      </c>
      <c r="B322" t="s">
        <v>1317</v>
      </c>
      <c r="C322" t="s">
        <v>1340</v>
      </c>
      <c r="D322" t="s">
        <v>1341</v>
      </c>
    </row>
    <row r="323" spans="1:4" ht="11.25">
      <c r="A323">
        <v>322</v>
      </c>
      <c r="B323" t="s">
        <v>1342</v>
      </c>
      <c r="C323" t="s">
        <v>1344</v>
      </c>
      <c r="D323" t="s">
        <v>1345</v>
      </c>
    </row>
    <row r="324" spans="1:4" ht="11.25">
      <c r="A324">
        <v>323</v>
      </c>
      <c r="B324" t="s">
        <v>1342</v>
      </c>
      <c r="C324" t="s">
        <v>1346</v>
      </c>
      <c r="D324" t="s">
        <v>1347</v>
      </c>
    </row>
    <row r="325" spans="1:4" ht="11.25">
      <c r="A325">
        <v>324</v>
      </c>
      <c r="B325" t="s">
        <v>1342</v>
      </c>
      <c r="C325" t="s">
        <v>1348</v>
      </c>
      <c r="D325" t="s">
        <v>1349</v>
      </c>
    </row>
    <row r="326" spans="1:4" ht="11.25">
      <c r="A326">
        <v>325</v>
      </c>
      <c r="B326" t="s">
        <v>1342</v>
      </c>
      <c r="C326" t="s">
        <v>1350</v>
      </c>
      <c r="D326" t="s">
        <v>1351</v>
      </c>
    </row>
    <row r="327" spans="1:4" ht="11.25">
      <c r="A327">
        <v>326</v>
      </c>
      <c r="B327" t="s">
        <v>1342</v>
      </c>
      <c r="C327" t="s">
        <v>1352</v>
      </c>
      <c r="D327" t="s">
        <v>1353</v>
      </c>
    </row>
    <row r="328" spans="1:4" ht="11.25">
      <c r="A328">
        <v>327</v>
      </c>
      <c r="B328" t="s">
        <v>1342</v>
      </c>
      <c r="C328" t="s">
        <v>1354</v>
      </c>
      <c r="D328" t="s">
        <v>1355</v>
      </c>
    </row>
    <row r="329" spans="1:4" ht="11.25">
      <c r="A329">
        <v>328</v>
      </c>
      <c r="B329" t="s">
        <v>1342</v>
      </c>
      <c r="C329" t="s">
        <v>1356</v>
      </c>
      <c r="D329" t="s">
        <v>1357</v>
      </c>
    </row>
    <row r="330" spans="1:4" ht="11.25">
      <c r="A330">
        <v>329</v>
      </c>
      <c r="B330" t="s">
        <v>1342</v>
      </c>
      <c r="C330" t="s">
        <v>1310</v>
      </c>
      <c r="D330" t="s">
        <v>1358</v>
      </c>
    </row>
    <row r="331" spans="1:4" ht="11.25">
      <c r="A331">
        <v>330</v>
      </c>
      <c r="B331" t="s">
        <v>1342</v>
      </c>
      <c r="C331" t="s">
        <v>1342</v>
      </c>
      <c r="D331" t="s">
        <v>1343</v>
      </c>
    </row>
    <row r="332" spans="1:4" ht="11.25">
      <c r="A332">
        <v>331</v>
      </c>
      <c r="B332" t="s">
        <v>1342</v>
      </c>
      <c r="C332" t="s">
        <v>1124</v>
      </c>
      <c r="D332" t="s">
        <v>1359</v>
      </c>
    </row>
    <row r="333" spans="1:4" ht="11.25">
      <c r="A333">
        <v>332</v>
      </c>
      <c r="B333" t="s">
        <v>1342</v>
      </c>
      <c r="C333" t="s">
        <v>1360</v>
      </c>
      <c r="D333" t="s">
        <v>1361</v>
      </c>
    </row>
    <row r="334" spans="1:4" ht="11.25">
      <c r="A334">
        <v>333</v>
      </c>
      <c r="B334" t="s">
        <v>1342</v>
      </c>
      <c r="C334" t="s">
        <v>1362</v>
      </c>
      <c r="D334" t="s">
        <v>1363</v>
      </c>
    </row>
    <row r="335" spans="1:4" ht="11.25">
      <c r="A335">
        <v>334</v>
      </c>
      <c r="B335" t="s">
        <v>1364</v>
      </c>
      <c r="C335" t="s">
        <v>1366</v>
      </c>
      <c r="D335" t="s">
        <v>1367</v>
      </c>
    </row>
    <row r="336" spans="1:4" ht="11.25">
      <c r="A336">
        <v>335</v>
      </c>
      <c r="B336" t="s">
        <v>1364</v>
      </c>
      <c r="C336" t="s">
        <v>1368</v>
      </c>
      <c r="D336" t="s">
        <v>1369</v>
      </c>
    </row>
    <row r="337" spans="1:4" ht="11.25">
      <c r="A337">
        <v>336</v>
      </c>
      <c r="B337" t="s">
        <v>1364</v>
      </c>
      <c r="C337" t="s">
        <v>1370</v>
      </c>
      <c r="D337" t="s">
        <v>1371</v>
      </c>
    </row>
    <row r="338" spans="1:4" ht="11.25">
      <c r="A338">
        <v>337</v>
      </c>
      <c r="B338" t="s">
        <v>1364</v>
      </c>
      <c r="C338" t="s">
        <v>1372</v>
      </c>
      <c r="D338" t="s">
        <v>1373</v>
      </c>
    </row>
    <row r="339" spans="1:4" ht="11.25">
      <c r="A339">
        <v>338</v>
      </c>
      <c r="B339" t="s">
        <v>1364</v>
      </c>
      <c r="C339" t="s">
        <v>1374</v>
      </c>
      <c r="D339" t="s">
        <v>1375</v>
      </c>
    </row>
    <row r="340" spans="1:4" ht="11.25">
      <c r="A340">
        <v>339</v>
      </c>
      <c r="B340" t="s">
        <v>1364</v>
      </c>
      <c r="C340" t="s">
        <v>1334</v>
      </c>
      <c r="D340" t="s">
        <v>1376</v>
      </c>
    </row>
    <row r="341" spans="1:4" ht="11.25">
      <c r="A341">
        <v>340</v>
      </c>
      <c r="B341" t="s">
        <v>1364</v>
      </c>
      <c r="C341" t="s">
        <v>1310</v>
      </c>
      <c r="D341" t="s">
        <v>1377</v>
      </c>
    </row>
    <row r="342" spans="1:4" ht="11.25">
      <c r="A342">
        <v>341</v>
      </c>
      <c r="B342" t="s">
        <v>1364</v>
      </c>
      <c r="C342" t="s">
        <v>1364</v>
      </c>
      <c r="D342" t="s">
        <v>1365</v>
      </c>
    </row>
    <row r="343" spans="1:4" ht="11.25">
      <c r="A343">
        <v>342</v>
      </c>
      <c r="B343" t="s">
        <v>1364</v>
      </c>
      <c r="C343" t="s">
        <v>1378</v>
      </c>
      <c r="D343" t="s">
        <v>1379</v>
      </c>
    </row>
    <row r="344" spans="1:4" ht="11.25">
      <c r="A344">
        <v>343</v>
      </c>
      <c r="B344" t="s">
        <v>1364</v>
      </c>
      <c r="C344" t="s">
        <v>1380</v>
      </c>
      <c r="D344" t="s">
        <v>1381</v>
      </c>
    </row>
    <row r="345" spans="1:4" ht="11.25">
      <c r="A345">
        <v>344</v>
      </c>
      <c r="B345" t="s">
        <v>1382</v>
      </c>
      <c r="C345" t="s">
        <v>1384</v>
      </c>
      <c r="D345" t="s">
        <v>1385</v>
      </c>
    </row>
    <row r="346" spans="1:4" ht="11.25">
      <c r="A346">
        <v>345</v>
      </c>
      <c r="B346" t="s">
        <v>1382</v>
      </c>
      <c r="C346" t="s">
        <v>725</v>
      </c>
      <c r="D346" t="s">
        <v>1386</v>
      </c>
    </row>
    <row r="347" spans="1:4" ht="11.25">
      <c r="A347">
        <v>346</v>
      </c>
      <c r="B347" t="s">
        <v>1382</v>
      </c>
      <c r="C347" t="s">
        <v>1387</v>
      </c>
      <c r="D347" t="s">
        <v>1388</v>
      </c>
    </row>
    <row r="348" spans="1:4" ht="11.25">
      <c r="A348">
        <v>347</v>
      </c>
      <c r="B348" t="s">
        <v>1382</v>
      </c>
      <c r="C348" t="s">
        <v>1389</v>
      </c>
      <c r="D348" t="s">
        <v>1390</v>
      </c>
    </row>
    <row r="349" spans="1:4" ht="11.25">
      <c r="A349">
        <v>348</v>
      </c>
      <c r="B349" t="s">
        <v>1382</v>
      </c>
      <c r="C349" t="s">
        <v>1391</v>
      </c>
      <c r="D349" t="s">
        <v>1392</v>
      </c>
    </row>
    <row r="350" spans="1:4" ht="11.25">
      <c r="A350">
        <v>349</v>
      </c>
      <c r="B350" t="s">
        <v>1382</v>
      </c>
      <c r="C350" t="s">
        <v>1393</v>
      </c>
      <c r="D350" t="s">
        <v>1394</v>
      </c>
    </row>
    <row r="351" spans="1:4" ht="11.25">
      <c r="A351">
        <v>350</v>
      </c>
      <c r="B351" t="s">
        <v>1382</v>
      </c>
      <c r="C351" t="s">
        <v>1395</v>
      </c>
      <c r="D351" t="s">
        <v>1396</v>
      </c>
    </row>
    <row r="352" spans="1:4" ht="11.25">
      <c r="A352">
        <v>351</v>
      </c>
      <c r="B352" t="s">
        <v>1382</v>
      </c>
      <c r="C352" t="s">
        <v>1397</v>
      </c>
      <c r="D352" t="s">
        <v>1398</v>
      </c>
    </row>
    <row r="353" spans="1:4" ht="11.25">
      <c r="A353">
        <v>352</v>
      </c>
      <c r="B353" t="s">
        <v>1382</v>
      </c>
      <c r="C353" t="s">
        <v>1399</v>
      </c>
      <c r="D353" t="s">
        <v>1400</v>
      </c>
    </row>
    <row r="354" spans="1:4" ht="11.25">
      <c r="A354">
        <v>353</v>
      </c>
      <c r="B354" t="s">
        <v>1382</v>
      </c>
      <c r="C354" t="s">
        <v>1401</v>
      </c>
      <c r="D354" t="s">
        <v>1402</v>
      </c>
    </row>
    <row r="355" spans="1:4" ht="11.25">
      <c r="A355">
        <v>354</v>
      </c>
      <c r="B355" t="s">
        <v>1382</v>
      </c>
      <c r="C355" t="s">
        <v>1403</v>
      </c>
      <c r="D355" t="s">
        <v>1404</v>
      </c>
    </row>
    <row r="356" spans="1:4" ht="11.25">
      <c r="A356">
        <v>355</v>
      </c>
      <c r="B356" t="s">
        <v>1382</v>
      </c>
      <c r="C356" t="s">
        <v>1382</v>
      </c>
      <c r="D356" t="s">
        <v>1383</v>
      </c>
    </row>
    <row r="357" spans="1:4" ht="11.25">
      <c r="A357">
        <v>356</v>
      </c>
      <c r="B357" t="s">
        <v>1382</v>
      </c>
      <c r="C357" t="s">
        <v>1405</v>
      </c>
      <c r="D357" t="s">
        <v>1406</v>
      </c>
    </row>
    <row r="358" spans="1:4" ht="11.25">
      <c r="A358">
        <v>357</v>
      </c>
      <c r="B358" t="s">
        <v>1382</v>
      </c>
      <c r="C358" t="s">
        <v>1407</v>
      </c>
      <c r="D358" t="s">
        <v>1408</v>
      </c>
    </row>
    <row r="359" spans="1:4" ht="11.25">
      <c r="A359">
        <v>358</v>
      </c>
      <c r="B359" t="s">
        <v>1382</v>
      </c>
      <c r="C359" t="s">
        <v>1409</v>
      </c>
      <c r="D359" t="s">
        <v>1410</v>
      </c>
    </row>
    <row r="360" spans="1:4" ht="11.25">
      <c r="A360">
        <v>359</v>
      </c>
      <c r="B360" t="s">
        <v>1382</v>
      </c>
      <c r="C360" t="s">
        <v>1411</v>
      </c>
      <c r="D360" t="s">
        <v>1412</v>
      </c>
    </row>
    <row r="361" spans="1:4" ht="11.25">
      <c r="A361">
        <v>360</v>
      </c>
      <c r="B361" t="s">
        <v>1382</v>
      </c>
      <c r="C361" t="s">
        <v>1413</v>
      </c>
      <c r="D361" t="s">
        <v>1414</v>
      </c>
    </row>
    <row r="362" spans="1:4" ht="11.25">
      <c r="A362">
        <v>361</v>
      </c>
      <c r="B362" t="s">
        <v>1415</v>
      </c>
      <c r="C362" t="s">
        <v>1417</v>
      </c>
      <c r="D362" t="s">
        <v>1418</v>
      </c>
    </row>
    <row r="363" spans="1:4" ht="11.25">
      <c r="A363">
        <v>362</v>
      </c>
      <c r="B363" t="s">
        <v>1415</v>
      </c>
      <c r="C363" t="s">
        <v>725</v>
      </c>
      <c r="D363" t="s">
        <v>1419</v>
      </c>
    </row>
    <row r="364" spans="1:4" ht="11.25">
      <c r="A364">
        <v>363</v>
      </c>
      <c r="B364" t="s">
        <v>1415</v>
      </c>
      <c r="C364" t="s">
        <v>1420</v>
      </c>
      <c r="D364" t="s">
        <v>1421</v>
      </c>
    </row>
    <row r="365" spans="1:4" ht="11.25">
      <c r="A365">
        <v>364</v>
      </c>
      <c r="B365" t="s">
        <v>1415</v>
      </c>
      <c r="C365" t="s">
        <v>1422</v>
      </c>
      <c r="D365" t="s">
        <v>1423</v>
      </c>
    </row>
    <row r="366" spans="1:4" ht="11.25">
      <c r="A366">
        <v>365</v>
      </c>
      <c r="B366" t="s">
        <v>1415</v>
      </c>
      <c r="C366" t="s">
        <v>1424</v>
      </c>
      <c r="D366" t="s">
        <v>1425</v>
      </c>
    </row>
    <row r="367" spans="1:4" ht="11.25">
      <c r="A367">
        <v>366</v>
      </c>
      <c r="B367" t="s">
        <v>1415</v>
      </c>
      <c r="C367" t="s">
        <v>1426</v>
      </c>
      <c r="D367" t="s">
        <v>1427</v>
      </c>
    </row>
    <row r="368" spans="1:4" ht="11.25">
      <c r="A368">
        <v>367</v>
      </c>
      <c r="B368" t="s">
        <v>1415</v>
      </c>
      <c r="C368" t="s">
        <v>1428</v>
      </c>
      <c r="D368" t="s">
        <v>1429</v>
      </c>
    </row>
    <row r="369" spans="1:4" ht="11.25">
      <c r="A369">
        <v>368</v>
      </c>
      <c r="B369" t="s">
        <v>1415</v>
      </c>
      <c r="C369" t="s">
        <v>1430</v>
      </c>
      <c r="D369" t="s">
        <v>1431</v>
      </c>
    </row>
    <row r="370" spans="1:4" ht="11.25">
      <c r="A370">
        <v>369</v>
      </c>
      <c r="B370" t="s">
        <v>1415</v>
      </c>
      <c r="C370" t="s">
        <v>1432</v>
      </c>
      <c r="D370" t="s">
        <v>1433</v>
      </c>
    </row>
    <row r="371" spans="1:4" ht="11.25">
      <c r="A371">
        <v>370</v>
      </c>
      <c r="B371" t="s">
        <v>1415</v>
      </c>
      <c r="C371" t="s">
        <v>1415</v>
      </c>
      <c r="D371" t="s">
        <v>1416</v>
      </c>
    </row>
    <row r="372" spans="1:4" ht="11.25">
      <c r="A372">
        <v>371</v>
      </c>
      <c r="B372" t="s">
        <v>1415</v>
      </c>
      <c r="C372" t="s">
        <v>1434</v>
      </c>
      <c r="D372" t="s">
        <v>1435</v>
      </c>
    </row>
    <row r="373" spans="1:4" ht="11.25">
      <c r="A373">
        <v>372</v>
      </c>
      <c r="B373" t="s">
        <v>1415</v>
      </c>
      <c r="C373" t="s">
        <v>1436</v>
      </c>
      <c r="D373" t="s">
        <v>1437</v>
      </c>
    </row>
    <row r="374" spans="1:4" ht="11.25">
      <c r="A374">
        <v>373</v>
      </c>
      <c r="B374" t="s">
        <v>1415</v>
      </c>
      <c r="C374" t="s">
        <v>1438</v>
      </c>
      <c r="D374" t="s">
        <v>1439</v>
      </c>
    </row>
    <row r="375" spans="1:4" ht="11.25">
      <c r="A375">
        <v>374</v>
      </c>
      <c r="B375" t="s">
        <v>1415</v>
      </c>
      <c r="C375" t="s">
        <v>1440</v>
      </c>
      <c r="D375" t="s">
        <v>1441</v>
      </c>
    </row>
    <row r="376" spans="1:4" ht="11.25">
      <c r="A376">
        <v>375</v>
      </c>
      <c r="B376" t="s">
        <v>1415</v>
      </c>
      <c r="C376" t="s">
        <v>1442</v>
      </c>
      <c r="D376" t="s">
        <v>1443</v>
      </c>
    </row>
    <row r="377" spans="1:4" ht="11.25">
      <c r="A377">
        <v>376</v>
      </c>
      <c r="B377" t="s">
        <v>1415</v>
      </c>
      <c r="C377" t="s">
        <v>1444</v>
      </c>
      <c r="D377" t="s">
        <v>1445</v>
      </c>
    </row>
    <row r="378" spans="1:4" ht="11.25">
      <c r="A378">
        <v>377</v>
      </c>
      <c r="B378" t="s">
        <v>1415</v>
      </c>
      <c r="C378" t="s">
        <v>1446</v>
      </c>
      <c r="D378" t="s">
        <v>1447</v>
      </c>
    </row>
    <row r="379" spans="1:4" ht="11.25">
      <c r="A379">
        <v>378</v>
      </c>
      <c r="B379" t="s">
        <v>1448</v>
      </c>
      <c r="C379" t="s">
        <v>1450</v>
      </c>
      <c r="D379" t="s">
        <v>1451</v>
      </c>
    </row>
    <row r="380" spans="1:4" ht="11.25">
      <c r="A380">
        <v>379</v>
      </c>
      <c r="B380" t="s">
        <v>1448</v>
      </c>
      <c r="C380" t="s">
        <v>1452</v>
      </c>
      <c r="D380" t="s">
        <v>1453</v>
      </c>
    </row>
    <row r="381" spans="1:4" ht="11.25">
      <c r="A381">
        <v>380</v>
      </c>
      <c r="B381" t="s">
        <v>1448</v>
      </c>
      <c r="C381" t="s">
        <v>1454</v>
      </c>
      <c r="D381" t="s">
        <v>1455</v>
      </c>
    </row>
    <row r="382" spans="1:4" ht="11.25">
      <c r="A382">
        <v>381</v>
      </c>
      <c r="B382" t="s">
        <v>1448</v>
      </c>
      <c r="C382" t="s">
        <v>1456</v>
      </c>
      <c r="D382" t="s">
        <v>1457</v>
      </c>
    </row>
    <row r="383" spans="1:4" ht="11.25">
      <c r="A383">
        <v>382</v>
      </c>
      <c r="B383" t="s">
        <v>1448</v>
      </c>
      <c r="C383" t="s">
        <v>1458</v>
      </c>
      <c r="D383" t="s">
        <v>1459</v>
      </c>
    </row>
    <row r="384" spans="1:4" ht="11.25">
      <c r="A384">
        <v>383</v>
      </c>
      <c r="B384" t="s">
        <v>1448</v>
      </c>
      <c r="C384" t="s">
        <v>1460</v>
      </c>
      <c r="D384" t="s">
        <v>1461</v>
      </c>
    </row>
    <row r="385" spans="1:4" ht="11.25">
      <c r="A385">
        <v>384</v>
      </c>
      <c r="B385" t="s">
        <v>1448</v>
      </c>
      <c r="C385" t="s">
        <v>1462</v>
      </c>
      <c r="D385" t="s">
        <v>1463</v>
      </c>
    </row>
    <row r="386" spans="1:4" ht="11.25">
      <c r="A386">
        <v>385</v>
      </c>
      <c r="B386" t="s">
        <v>1448</v>
      </c>
      <c r="C386" t="s">
        <v>1448</v>
      </c>
      <c r="D386" t="s">
        <v>1449</v>
      </c>
    </row>
    <row r="387" spans="1:4" ht="11.25">
      <c r="A387">
        <v>386</v>
      </c>
      <c r="B387" t="s">
        <v>1448</v>
      </c>
      <c r="C387" t="s">
        <v>1464</v>
      </c>
      <c r="D387" t="s">
        <v>1465</v>
      </c>
    </row>
    <row r="388" spans="1:4" ht="11.25">
      <c r="A388">
        <v>387</v>
      </c>
      <c r="B388" t="s">
        <v>1448</v>
      </c>
      <c r="C388" t="s">
        <v>1466</v>
      </c>
      <c r="D388" t="s">
        <v>1467</v>
      </c>
    </row>
    <row r="389" spans="1:4" ht="11.25">
      <c r="A389">
        <v>388</v>
      </c>
      <c r="B389" t="s">
        <v>1448</v>
      </c>
      <c r="C389" t="s">
        <v>1468</v>
      </c>
      <c r="D389" t="s">
        <v>1469</v>
      </c>
    </row>
    <row r="390" spans="1:4" ht="11.25">
      <c r="A390">
        <v>389</v>
      </c>
      <c r="B390" t="s">
        <v>1448</v>
      </c>
      <c r="C390" t="s">
        <v>1470</v>
      </c>
      <c r="D390" t="s">
        <v>1471</v>
      </c>
    </row>
    <row r="391" spans="1:4" ht="11.25">
      <c r="A391">
        <v>390</v>
      </c>
      <c r="B391" t="s">
        <v>1472</v>
      </c>
      <c r="C391" t="s">
        <v>1474</v>
      </c>
      <c r="D391" t="s">
        <v>1475</v>
      </c>
    </row>
    <row r="392" spans="1:4" ht="11.25">
      <c r="A392">
        <v>391</v>
      </c>
      <c r="B392" t="s">
        <v>1472</v>
      </c>
      <c r="C392" t="s">
        <v>890</v>
      </c>
      <c r="D392" t="s">
        <v>1476</v>
      </c>
    </row>
    <row r="393" spans="1:4" ht="11.25">
      <c r="A393">
        <v>392</v>
      </c>
      <c r="B393" t="s">
        <v>1472</v>
      </c>
      <c r="C393" t="s">
        <v>1477</v>
      </c>
      <c r="D393" t="s">
        <v>1478</v>
      </c>
    </row>
    <row r="394" spans="1:4" ht="11.25">
      <c r="A394">
        <v>393</v>
      </c>
      <c r="B394" t="s">
        <v>1472</v>
      </c>
      <c r="C394" t="s">
        <v>1479</v>
      </c>
      <c r="D394" t="s">
        <v>1480</v>
      </c>
    </row>
    <row r="395" spans="1:4" ht="11.25">
      <c r="A395">
        <v>394</v>
      </c>
      <c r="B395" t="s">
        <v>1472</v>
      </c>
      <c r="C395" t="s">
        <v>1481</v>
      </c>
      <c r="D395" t="s">
        <v>1482</v>
      </c>
    </row>
    <row r="396" spans="1:4" ht="11.25">
      <c r="A396">
        <v>395</v>
      </c>
      <c r="B396" t="s">
        <v>1472</v>
      </c>
      <c r="C396" t="s">
        <v>1483</v>
      </c>
      <c r="D396" t="s">
        <v>1484</v>
      </c>
    </row>
    <row r="397" spans="1:4" ht="11.25">
      <c r="A397">
        <v>396</v>
      </c>
      <c r="B397" t="s">
        <v>1472</v>
      </c>
      <c r="C397" t="s">
        <v>1485</v>
      </c>
      <c r="D397" t="s">
        <v>1486</v>
      </c>
    </row>
    <row r="398" spans="1:4" ht="11.25">
      <c r="A398">
        <v>397</v>
      </c>
      <c r="B398" t="s">
        <v>1472</v>
      </c>
      <c r="C398" t="s">
        <v>1487</v>
      </c>
      <c r="D398" t="s">
        <v>1488</v>
      </c>
    </row>
    <row r="399" spans="1:4" ht="11.25">
      <c r="A399">
        <v>398</v>
      </c>
      <c r="B399" t="s">
        <v>1472</v>
      </c>
      <c r="C399" t="s">
        <v>1489</v>
      </c>
      <c r="D399" t="s">
        <v>1490</v>
      </c>
    </row>
    <row r="400" spans="1:4" ht="11.25">
      <c r="A400">
        <v>399</v>
      </c>
      <c r="B400" t="s">
        <v>1472</v>
      </c>
      <c r="C400" t="s">
        <v>1491</v>
      </c>
      <c r="D400" t="s">
        <v>1492</v>
      </c>
    </row>
    <row r="401" spans="1:4" ht="11.25">
      <c r="A401">
        <v>400</v>
      </c>
      <c r="B401" t="s">
        <v>1472</v>
      </c>
      <c r="C401" t="s">
        <v>1493</v>
      </c>
      <c r="D401" t="s">
        <v>1494</v>
      </c>
    </row>
    <row r="402" spans="1:4" ht="11.25">
      <c r="A402">
        <v>401</v>
      </c>
      <c r="B402" t="s">
        <v>1472</v>
      </c>
      <c r="C402" t="s">
        <v>1495</v>
      </c>
      <c r="D402" t="s">
        <v>1496</v>
      </c>
    </row>
    <row r="403" spans="1:4" ht="11.25">
      <c r="A403">
        <v>402</v>
      </c>
      <c r="B403" t="s">
        <v>1472</v>
      </c>
      <c r="C403" t="s">
        <v>1497</v>
      </c>
      <c r="D403" t="s">
        <v>1498</v>
      </c>
    </row>
    <row r="404" spans="1:4" ht="11.25">
      <c r="A404">
        <v>403</v>
      </c>
      <c r="B404" t="s">
        <v>1472</v>
      </c>
      <c r="C404" t="s">
        <v>992</v>
      </c>
      <c r="D404" t="s">
        <v>1499</v>
      </c>
    </row>
    <row r="405" spans="1:4" ht="11.25">
      <c r="A405">
        <v>404</v>
      </c>
      <c r="B405" t="s">
        <v>1472</v>
      </c>
      <c r="C405" t="s">
        <v>1500</v>
      </c>
      <c r="D405" t="s">
        <v>1501</v>
      </c>
    </row>
    <row r="406" spans="1:4" ht="11.25">
      <c r="A406">
        <v>405</v>
      </c>
      <c r="B406" t="s">
        <v>1472</v>
      </c>
      <c r="C406" t="s">
        <v>1472</v>
      </c>
      <c r="D406" t="s">
        <v>1473</v>
      </c>
    </row>
    <row r="407" spans="1:4" ht="11.25">
      <c r="A407">
        <v>406</v>
      </c>
      <c r="B407" t="s">
        <v>1472</v>
      </c>
      <c r="C407" t="s">
        <v>1502</v>
      </c>
      <c r="D407" t="s">
        <v>1503</v>
      </c>
    </row>
    <row r="408" spans="1:4" ht="11.25">
      <c r="A408">
        <v>407</v>
      </c>
      <c r="B408" t="s">
        <v>1472</v>
      </c>
      <c r="C408" t="s">
        <v>1504</v>
      </c>
      <c r="D408" t="s">
        <v>1505</v>
      </c>
    </row>
    <row r="409" spans="1:4" ht="11.25">
      <c r="A409">
        <v>408</v>
      </c>
      <c r="B409" t="s">
        <v>1472</v>
      </c>
      <c r="C409" t="s">
        <v>1506</v>
      </c>
      <c r="D409" t="s">
        <v>1507</v>
      </c>
    </row>
    <row r="410" spans="1:4" ht="11.25">
      <c r="A410">
        <v>409</v>
      </c>
      <c r="B410" t="s">
        <v>1508</v>
      </c>
      <c r="C410" t="s">
        <v>1510</v>
      </c>
      <c r="D410" t="s">
        <v>1511</v>
      </c>
    </row>
    <row r="411" spans="1:4" ht="11.25">
      <c r="A411">
        <v>410</v>
      </c>
      <c r="B411" t="s">
        <v>1508</v>
      </c>
      <c r="C411" t="s">
        <v>1512</v>
      </c>
      <c r="D411" t="s">
        <v>1513</v>
      </c>
    </row>
    <row r="412" spans="1:4" ht="11.25">
      <c r="A412">
        <v>411</v>
      </c>
      <c r="B412" t="s">
        <v>1508</v>
      </c>
      <c r="C412" t="s">
        <v>1514</v>
      </c>
      <c r="D412" t="s">
        <v>1515</v>
      </c>
    </row>
    <row r="413" spans="1:4" ht="11.25">
      <c r="A413">
        <v>412</v>
      </c>
      <c r="B413" t="s">
        <v>1508</v>
      </c>
      <c r="C413" t="s">
        <v>1516</v>
      </c>
      <c r="D413" t="s">
        <v>1517</v>
      </c>
    </row>
    <row r="414" spans="1:4" ht="11.25">
      <c r="A414">
        <v>413</v>
      </c>
      <c r="B414" t="s">
        <v>1508</v>
      </c>
      <c r="C414" t="s">
        <v>1261</v>
      </c>
      <c r="D414" t="s">
        <v>1518</v>
      </c>
    </row>
    <row r="415" spans="1:4" ht="11.25">
      <c r="A415">
        <v>414</v>
      </c>
      <c r="B415" t="s">
        <v>1508</v>
      </c>
      <c r="C415" t="s">
        <v>1519</v>
      </c>
      <c r="D415" t="s">
        <v>1520</v>
      </c>
    </row>
    <row r="416" spans="1:4" ht="11.25">
      <c r="A416">
        <v>415</v>
      </c>
      <c r="B416" t="s">
        <v>1508</v>
      </c>
      <c r="C416" t="s">
        <v>1521</v>
      </c>
      <c r="D416" t="s">
        <v>1522</v>
      </c>
    </row>
    <row r="417" spans="1:4" ht="11.25">
      <c r="A417">
        <v>416</v>
      </c>
      <c r="B417" t="s">
        <v>1508</v>
      </c>
      <c r="C417" t="s">
        <v>1308</v>
      </c>
      <c r="D417" t="s">
        <v>1523</v>
      </c>
    </row>
    <row r="418" spans="1:4" ht="11.25">
      <c r="A418">
        <v>417</v>
      </c>
      <c r="B418" t="s">
        <v>1508</v>
      </c>
      <c r="C418" t="s">
        <v>1524</v>
      </c>
      <c r="D418" t="s">
        <v>1525</v>
      </c>
    </row>
    <row r="419" spans="1:4" ht="11.25">
      <c r="A419">
        <v>418</v>
      </c>
      <c r="B419" t="s">
        <v>1508</v>
      </c>
      <c r="C419" t="s">
        <v>1526</v>
      </c>
      <c r="D419" t="s">
        <v>1527</v>
      </c>
    </row>
    <row r="420" spans="1:4" ht="11.25">
      <c r="A420">
        <v>419</v>
      </c>
      <c r="B420" t="s">
        <v>1508</v>
      </c>
      <c r="C420" t="s">
        <v>1528</v>
      </c>
      <c r="D420" t="s">
        <v>1529</v>
      </c>
    </row>
    <row r="421" spans="1:4" ht="11.25">
      <c r="A421">
        <v>420</v>
      </c>
      <c r="B421" t="s">
        <v>1508</v>
      </c>
      <c r="C421" t="s">
        <v>1530</v>
      </c>
      <c r="D421" t="s">
        <v>1531</v>
      </c>
    </row>
    <row r="422" spans="1:4" ht="11.25">
      <c r="A422">
        <v>421</v>
      </c>
      <c r="B422" t="s">
        <v>1508</v>
      </c>
      <c r="C422" t="s">
        <v>1508</v>
      </c>
      <c r="D422" t="s">
        <v>1509</v>
      </c>
    </row>
    <row r="423" spans="1:4" ht="11.25">
      <c r="A423">
        <v>422</v>
      </c>
      <c r="B423" t="s">
        <v>1508</v>
      </c>
      <c r="C423" t="s">
        <v>1532</v>
      </c>
      <c r="D423" t="s">
        <v>1533</v>
      </c>
    </row>
    <row r="424" spans="1:4" ht="11.25">
      <c r="A424">
        <v>423</v>
      </c>
      <c r="B424" t="s">
        <v>1508</v>
      </c>
      <c r="C424" t="s">
        <v>1534</v>
      </c>
      <c r="D424" t="s">
        <v>1535</v>
      </c>
    </row>
    <row r="425" spans="1:4" ht="11.25">
      <c r="A425">
        <v>424</v>
      </c>
      <c r="B425" t="s">
        <v>1508</v>
      </c>
      <c r="C425" t="s">
        <v>1536</v>
      </c>
      <c r="D425" t="s">
        <v>1537</v>
      </c>
    </row>
    <row r="426" spans="1:4" ht="11.25">
      <c r="A426">
        <v>425</v>
      </c>
      <c r="B426" t="s">
        <v>1538</v>
      </c>
      <c r="C426" t="s">
        <v>1540</v>
      </c>
      <c r="D426" t="s">
        <v>1541</v>
      </c>
    </row>
    <row r="427" spans="1:4" ht="11.25">
      <c r="A427">
        <v>426</v>
      </c>
      <c r="B427" t="s">
        <v>1538</v>
      </c>
      <c r="C427" t="s">
        <v>890</v>
      </c>
      <c r="D427" t="s">
        <v>1542</v>
      </c>
    </row>
    <row r="428" spans="1:4" ht="11.25">
      <c r="A428">
        <v>427</v>
      </c>
      <c r="B428" t="s">
        <v>1538</v>
      </c>
      <c r="C428" t="s">
        <v>1543</v>
      </c>
      <c r="D428" t="s">
        <v>1544</v>
      </c>
    </row>
    <row r="429" spans="1:4" ht="11.25">
      <c r="A429">
        <v>428</v>
      </c>
      <c r="B429" t="s">
        <v>1538</v>
      </c>
      <c r="C429" t="s">
        <v>1545</v>
      </c>
      <c r="D429" t="s">
        <v>1546</v>
      </c>
    </row>
    <row r="430" spans="1:4" ht="11.25">
      <c r="A430">
        <v>429</v>
      </c>
      <c r="B430" t="s">
        <v>1538</v>
      </c>
      <c r="C430" t="s">
        <v>1547</v>
      </c>
      <c r="D430" t="s">
        <v>1548</v>
      </c>
    </row>
    <row r="431" spans="1:4" ht="11.25">
      <c r="A431">
        <v>430</v>
      </c>
      <c r="B431" t="s">
        <v>1538</v>
      </c>
      <c r="C431" t="s">
        <v>1549</v>
      </c>
      <c r="D431" t="s">
        <v>1550</v>
      </c>
    </row>
    <row r="432" spans="1:4" ht="11.25">
      <c r="A432">
        <v>431</v>
      </c>
      <c r="B432" t="s">
        <v>1538</v>
      </c>
      <c r="C432" t="s">
        <v>1551</v>
      </c>
      <c r="D432" t="s">
        <v>1552</v>
      </c>
    </row>
    <row r="433" spans="1:4" ht="11.25">
      <c r="A433">
        <v>432</v>
      </c>
      <c r="B433" t="s">
        <v>1538</v>
      </c>
      <c r="C433" t="s">
        <v>1553</v>
      </c>
      <c r="D433" t="s">
        <v>1554</v>
      </c>
    </row>
    <row r="434" spans="1:4" ht="11.25">
      <c r="A434">
        <v>433</v>
      </c>
      <c r="B434" t="s">
        <v>1538</v>
      </c>
      <c r="C434" t="s">
        <v>1187</v>
      </c>
      <c r="D434" t="s">
        <v>1555</v>
      </c>
    </row>
    <row r="435" spans="1:4" ht="11.25">
      <c r="A435">
        <v>434</v>
      </c>
      <c r="B435" t="s">
        <v>1538</v>
      </c>
      <c r="C435" t="s">
        <v>1556</v>
      </c>
      <c r="D435" t="s">
        <v>1557</v>
      </c>
    </row>
    <row r="436" spans="1:4" ht="11.25">
      <c r="A436">
        <v>435</v>
      </c>
      <c r="B436" t="s">
        <v>1538</v>
      </c>
      <c r="C436" t="s">
        <v>1538</v>
      </c>
      <c r="D436" t="s">
        <v>1539</v>
      </c>
    </row>
    <row r="437" spans="1:4" ht="11.25">
      <c r="A437">
        <v>436</v>
      </c>
      <c r="B437" t="s">
        <v>1538</v>
      </c>
      <c r="C437" t="s">
        <v>1558</v>
      </c>
      <c r="D437" t="s">
        <v>1559</v>
      </c>
    </row>
    <row r="438" spans="1:4" ht="11.25">
      <c r="A438">
        <v>437</v>
      </c>
      <c r="B438" t="s">
        <v>1538</v>
      </c>
      <c r="C438" t="s">
        <v>1560</v>
      </c>
      <c r="D438" t="s">
        <v>1561</v>
      </c>
    </row>
    <row r="439" spans="1:4" ht="11.25">
      <c r="A439">
        <v>438</v>
      </c>
      <c r="B439" t="s">
        <v>1562</v>
      </c>
      <c r="C439" t="s">
        <v>890</v>
      </c>
      <c r="D439" t="s">
        <v>1564</v>
      </c>
    </row>
    <row r="440" spans="1:4" ht="11.25">
      <c r="A440">
        <v>439</v>
      </c>
      <c r="B440" t="s">
        <v>1562</v>
      </c>
      <c r="C440" t="s">
        <v>1565</v>
      </c>
      <c r="D440" t="s">
        <v>1566</v>
      </c>
    </row>
    <row r="441" spans="1:4" ht="11.25">
      <c r="A441">
        <v>440</v>
      </c>
      <c r="B441" t="s">
        <v>1562</v>
      </c>
      <c r="C441" t="s">
        <v>1567</v>
      </c>
      <c r="D441" t="s">
        <v>1568</v>
      </c>
    </row>
    <row r="442" spans="1:4" ht="11.25">
      <c r="A442">
        <v>441</v>
      </c>
      <c r="B442" t="s">
        <v>1562</v>
      </c>
      <c r="C442" t="s">
        <v>1569</v>
      </c>
      <c r="D442" t="s">
        <v>1570</v>
      </c>
    </row>
    <row r="443" spans="1:4" ht="11.25">
      <c r="A443">
        <v>442</v>
      </c>
      <c r="B443" t="s">
        <v>1562</v>
      </c>
      <c r="C443" t="s">
        <v>1571</v>
      </c>
      <c r="D443" t="s">
        <v>1572</v>
      </c>
    </row>
    <row r="444" spans="1:4" ht="11.25">
      <c r="A444">
        <v>443</v>
      </c>
      <c r="B444" t="s">
        <v>1562</v>
      </c>
      <c r="C444" t="s">
        <v>848</v>
      </c>
      <c r="D444" t="s">
        <v>1573</v>
      </c>
    </row>
    <row r="445" spans="1:4" ht="11.25">
      <c r="A445">
        <v>444</v>
      </c>
      <c r="B445" t="s">
        <v>1562</v>
      </c>
      <c r="C445" t="s">
        <v>1574</v>
      </c>
      <c r="D445" t="s">
        <v>1575</v>
      </c>
    </row>
    <row r="446" spans="1:4" ht="11.25">
      <c r="A446">
        <v>445</v>
      </c>
      <c r="B446" t="s">
        <v>1562</v>
      </c>
      <c r="C446" t="s">
        <v>1576</v>
      </c>
      <c r="D446" t="s">
        <v>1577</v>
      </c>
    </row>
    <row r="447" spans="1:4" ht="11.25">
      <c r="A447">
        <v>446</v>
      </c>
      <c r="B447" t="s">
        <v>1562</v>
      </c>
      <c r="C447" t="s">
        <v>1356</v>
      </c>
      <c r="D447" t="s">
        <v>1578</v>
      </c>
    </row>
    <row r="448" spans="1:4" ht="11.25">
      <c r="A448">
        <v>447</v>
      </c>
      <c r="B448" t="s">
        <v>1562</v>
      </c>
      <c r="C448" t="s">
        <v>1579</v>
      </c>
      <c r="D448" t="s">
        <v>1580</v>
      </c>
    </row>
    <row r="449" spans="1:4" ht="11.25">
      <c r="A449">
        <v>448</v>
      </c>
      <c r="B449" t="s">
        <v>1562</v>
      </c>
      <c r="C449" t="s">
        <v>1581</v>
      </c>
      <c r="D449" t="s">
        <v>1582</v>
      </c>
    </row>
    <row r="450" spans="1:4" ht="11.25">
      <c r="A450">
        <v>449</v>
      </c>
      <c r="B450" t="s">
        <v>1562</v>
      </c>
      <c r="C450" t="s">
        <v>1562</v>
      </c>
      <c r="D450" t="s">
        <v>1563</v>
      </c>
    </row>
    <row r="451" spans="1:4" ht="11.25">
      <c r="A451">
        <v>450</v>
      </c>
      <c r="B451" t="s">
        <v>1562</v>
      </c>
      <c r="C451" t="s">
        <v>1222</v>
      </c>
      <c r="D451" t="s">
        <v>1583</v>
      </c>
    </row>
    <row r="452" spans="1:4" ht="11.25">
      <c r="A452">
        <v>451</v>
      </c>
      <c r="B452" t="s">
        <v>1584</v>
      </c>
      <c r="C452" t="s">
        <v>723</v>
      </c>
      <c r="D452" t="s">
        <v>1586</v>
      </c>
    </row>
    <row r="453" spans="1:4" ht="11.25">
      <c r="A453">
        <v>452</v>
      </c>
      <c r="B453" t="s">
        <v>1584</v>
      </c>
      <c r="C453" t="s">
        <v>1587</v>
      </c>
      <c r="D453" t="s">
        <v>1588</v>
      </c>
    </row>
    <row r="454" spans="1:4" ht="11.25">
      <c r="A454">
        <v>453</v>
      </c>
      <c r="B454" t="s">
        <v>1584</v>
      </c>
      <c r="C454" t="s">
        <v>1589</v>
      </c>
      <c r="D454" t="s">
        <v>1590</v>
      </c>
    </row>
    <row r="455" spans="1:4" ht="11.25">
      <c r="A455">
        <v>454</v>
      </c>
      <c r="B455" t="s">
        <v>1584</v>
      </c>
      <c r="C455" t="s">
        <v>1591</v>
      </c>
      <c r="D455" t="s">
        <v>1592</v>
      </c>
    </row>
    <row r="456" spans="1:4" ht="11.25">
      <c r="A456">
        <v>455</v>
      </c>
      <c r="B456" t="s">
        <v>1584</v>
      </c>
      <c r="C456" t="s">
        <v>1593</v>
      </c>
      <c r="D456" t="s">
        <v>1594</v>
      </c>
    </row>
    <row r="457" spans="1:4" ht="11.25">
      <c r="A457">
        <v>456</v>
      </c>
      <c r="B457" t="s">
        <v>1584</v>
      </c>
      <c r="C457" t="s">
        <v>1595</v>
      </c>
      <c r="D457" t="s">
        <v>1596</v>
      </c>
    </row>
    <row r="458" spans="1:4" ht="11.25">
      <c r="A458">
        <v>457</v>
      </c>
      <c r="B458" t="s">
        <v>1584</v>
      </c>
      <c r="C458" t="s">
        <v>1597</v>
      </c>
      <c r="D458" t="s">
        <v>1598</v>
      </c>
    </row>
    <row r="459" spans="1:4" ht="11.25">
      <c r="A459">
        <v>458</v>
      </c>
      <c r="B459" t="s">
        <v>1584</v>
      </c>
      <c r="C459" t="s">
        <v>1599</v>
      </c>
      <c r="D459" t="s">
        <v>1600</v>
      </c>
    </row>
    <row r="460" spans="1:4" ht="11.25">
      <c r="A460">
        <v>459</v>
      </c>
      <c r="B460" t="s">
        <v>1584</v>
      </c>
      <c r="C460" t="s">
        <v>1601</v>
      </c>
      <c r="D460" t="s">
        <v>1602</v>
      </c>
    </row>
    <row r="461" spans="1:4" ht="11.25">
      <c r="A461">
        <v>460</v>
      </c>
      <c r="B461" t="s">
        <v>1584</v>
      </c>
      <c r="C461" t="s">
        <v>1603</v>
      </c>
      <c r="D461" t="s">
        <v>1604</v>
      </c>
    </row>
    <row r="462" spans="1:4" ht="11.25">
      <c r="A462">
        <v>461</v>
      </c>
      <c r="B462" t="s">
        <v>1584</v>
      </c>
      <c r="C462" t="s">
        <v>1605</v>
      </c>
      <c r="D462" t="s">
        <v>1606</v>
      </c>
    </row>
    <row r="463" spans="1:4" ht="11.25">
      <c r="A463">
        <v>462</v>
      </c>
      <c r="B463" t="s">
        <v>1584</v>
      </c>
      <c r="C463" t="s">
        <v>1584</v>
      </c>
      <c r="D463" t="s">
        <v>1585</v>
      </c>
    </row>
    <row r="464" spans="1:4" ht="11.25">
      <c r="A464">
        <v>463</v>
      </c>
      <c r="B464" t="s">
        <v>1584</v>
      </c>
      <c r="C464" t="s">
        <v>1607</v>
      </c>
      <c r="D464" t="s">
        <v>1608</v>
      </c>
    </row>
    <row r="465" spans="1:4" ht="11.25">
      <c r="A465">
        <v>464</v>
      </c>
      <c r="B465" t="s">
        <v>1609</v>
      </c>
      <c r="C465" t="s">
        <v>890</v>
      </c>
      <c r="D465" t="s">
        <v>1611</v>
      </c>
    </row>
    <row r="466" spans="1:4" ht="11.25">
      <c r="A466">
        <v>465</v>
      </c>
      <c r="B466" t="s">
        <v>1609</v>
      </c>
      <c r="C466" t="s">
        <v>1612</v>
      </c>
      <c r="D466" t="s">
        <v>1613</v>
      </c>
    </row>
    <row r="467" spans="1:4" ht="11.25">
      <c r="A467">
        <v>466</v>
      </c>
      <c r="B467" t="s">
        <v>1609</v>
      </c>
      <c r="C467" t="s">
        <v>1614</v>
      </c>
      <c r="D467" t="s">
        <v>1615</v>
      </c>
    </row>
    <row r="468" spans="1:4" ht="11.25">
      <c r="A468">
        <v>467</v>
      </c>
      <c r="B468" t="s">
        <v>1609</v>
      </c>
      <c r="C468" t="s">
        <v>1616</v>
      </c>
      <c r="D468" t="s">
        <v>1617</v>
      </c>
    </row>
    <row r="469" spans="1:4" ht="11.25">
      <c r="A469">
        <v>468</v>
      </c>
      <c r="B469" t="s">
        <v>1609</v>
      </c>
      <c r="C469" t="s">
        <v>1618</v>
      </c>
      <c r="D469" t="s">
        <v>1619</v>
      </c>
    </row>
    <row r="470" spans="1:4" ht="11.25">
      <c r="A470">
        <v>469</v>
      </c>
      <c r="B470" t="s">
        <v>1609</v>
      </c>
      <c r="C470" t="s">
        <v>1620</v>
      </c>
      <c r="D470" t="s">
        <v>1621</v>
      </c>
    </row>
    <row r="471" spans="1:4" ht="11.25">
      <c r="A471">
        <v>470</v>
      </c>
      <c r="B471" t="s">
        <v>1609</v>
      </c>
      <c r="C471" t="s">
        <v>1493</v>
      </c>
      <c r="D471" t="s">
        <v>1622</v>
      </c>
    </row>
    <row r="472" spans="1:4" ht="11.25">
      <c r="A472">
        <v>471</v>
      </c>
      <c r="B472" t="s">
        <v>1609</v>
      </c>
      <c r="C472" t="s">
        <v>1401</v>
      </c>
      <c r="D472" t="s">
        <v>1623</v>
      </c>
    </row>
    <row r="473" spans="1:4" ht="11.25">
      <c r="A473">
        <v>472</v>
      </c>
      <c r="B473" t="s">
        <v>1609</v>
      </c>
      <c r="C473" t="s">
        <v>1624</v>
      </c>
      <c r="D473" t="s">
        <v>1625</v>
      </c>
    </row>
    <row r="474" spans="1:4" ht="11.25">
      <c r="A474">
        <v>473</v>
      </c>
      <c r="B474" t="s">
        <v>1609</v>
      </c>
      <c r="C474" t="s">
        <v>1626</v>
      </c>
      <c r="D474" t="s">
        <v>1627</v>
      </c>
    </row>
    <row r="475" spans="1:4" ht="11.25">
      <c r="A475">
        <v>474</v>
      </c>
      <c r="B475" t="s">
        <v>1609</v>
      </c>
      <c r="C475" t="s">
        <v>1628</v>
      </c>
      <c r="D475" t="s">
        <v>1629</v>
      </c>
    </row>
    <row r="476" spans="1:4" ht="11.25">
      <c r="A476">
        <v>475</v>
      </c>
      <c r="B476" t="s">
        <v>1609</v>
      </c>
      <c r="C476" t="s">
        <v>1630</v>
      </c>
      <c r="D476" t="s">
        <v>1631</v>
      </c>
    </row>
    <row r="477" spans="1:4" ht="11.25">
      <c r="A477">
        <v>476</v>
      </c>
      <c r="B477" t="s">
        <v>1609</v>
      </c>
      <c r="C477" t="s">
        <v>1142</v>
      </c>
      <c r="D477" t="s">
        <v>1632</v>
      </c>
    </row>
    <row r="478" spans="1:4" ht="11.25">
      <c r="A478">
        <v>477</v>
      </c>
      <c r="B478" t="s">
        <v>1609</v>
      </c>
      <c r="C478" t="s">
        <v>1609</v>
      </c>
      <c r="D478" t="s">
        <v>1610</v>
      </c>
    </row>
    <row r="479" spans="1:4" ht="11.25">
      <c r="A479">
        <v>478</v>
      </c>
      <c r="B479" t="s">
        <v>1609</v>
      </c>
      <c r="C479" t="s">
        <v>1633</v>
      </c>
      <c r="D479" t="s">
        <v>1634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6" customWidth="1"/>
    <col min="2" max="2" width="9.140625" style="146" customWidth="1"/>
    <col min="3" max="3" width="9.140625" style="149" customWidth="1"/>
    <col min="4" max="4" width="26.57421875" style="149" customWidth="1"/>
    <col min="5" max="6" width="26.57421875" style="82" customWidth="1"/>
    <col min="7" max="7" width="31.421875" style="82" customWidth="1"/>
    <col min="8" max="8" width="40.8515625" style="82" customWidth="1"/>
    <col min="9" max="9" width="14.57421875" style="82" customWidth="1"/>
    <col min="10" max="10" width="26.8515625" style="82" customWidth="1"/>
    <col min="11" max="11" width="50.00390625" style="82" customWidth="1"/>
    <col min="12" max="12" width="39.8515625" style="82" customWidth="1"/>
    <col min="13" max="13" width="10.7109375" style="82" customWidth="1"/>
    <col min="14" max="14" width="55.140625" style="82" customWidth="1"/>
    <col min="15" max="15" width="31.8515625" style="82" customWidth="1"/>
    <col min="16" max="16" width="23.8515625" style="82" customWidth="1"/>
    <col min="17" max="17" width="46.57421875" style="82" customWidth="1"/>
    <col min="18" max="18" width="24.00390625" style="82" bestFit="1" customWidth="1"/>
    <col min="19" max="19" width="20.57421875" style="82" customWidth="1"/>
    <col min="20" max="20" width="22.00390625" style="82" customWidth="1"/>
    <col min="21" max="22" width="26.421875" style="82" customWidth="1"/>
    <col min="23" max="23" width="3.281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.00390625" style="82" customWidth="1"/>
    <col min="31" max="31" width="9.140625" style="82" customWidth="1"/>
    <col min="32" max="32" width="34.7109375" style="82" customWidth="1"/>
    <col min="33" max="33" width="9.140625" style="82" customWidth="1"/>
    <col min="34" max="35" width="34.421875" style="82" customWidth="1"/>
    <col min="36" max="36" width="9.140625" style="82" customWidth="1"/>
    <col min="37" max="37" width="24.57421875" style="82" customWidth="1"/>
    <col min="38" max="38" width="9.140625" style="82" customWidth="1"/>
    <col min="39" max="39" width="26.140625" style="82" customWidth="1"/>
    <col min="40" max="40" width="1.7109375" style="82" customWidth="1"/>
    <col min="41" max="41" width="9.140625" style="82" customWidth="1"/>
    <col min="42" max="42" width="27.28125" style="82" customWidth="1"/>
    <col min="43" max="43" width="29.7109375" style="82" customWidth="1"/>
    <col min="44" max="44" width="1.7109375" style="82" customWidth="1"/>
    <col min="45" max="45" width="21.421875" style="82" customWidth="1"/>
    <col min="46" max="46" width="1.7109375" style="82" customWidth="1"/>
    <col min="47" max="47" width="31.28125" style="82" bestFit="1" customWidth="1"/>
    <col min="48" max="48" width="1.7109375" style="82" customWidth="1"/>
    <col min="49" max="50" width="9.140625" style="531" customWidth="1"/>
    <col min="51" max="51" width="9.140625" style="82" customWidth="1"/>
    <col min="52" max="52" width="20.00390625" style="82" customWidth="1"/>
    <col min="53" max="53" width="42.8515625" style="82" bestFit="1" customWidth="1"/>
    <col min="54" max="16384" width="9.140625" style="82" customWidth="1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62" t="s">
        <v>619</v>
      </c>
      <c r="BA1" s="86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397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89" t="s">
        <v>389</v>
      </c>
      <c r="AQ2" s="43" t="s">
        <v>386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396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89" t="s">
        <v>386</v>
      </c>
      <c r="AQ3" s="43" t="s">
        <v>385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713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399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89" t="s">
        <v>385</v>
      </c>
      <c r="AQ4" s="43" t="s">
        <v>384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89" t="s">
        <v>384</v>
      </c>
      <c r="AQ5" s="43" t="s">
        <v>388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89" t="s">
        <v>388</v>
      </c>
      <c r="AQ6" s="43" t="s">
        <v>387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0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89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0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0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0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0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0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0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0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0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0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 ht="11.25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 ht="11.25">
      <c r="A26" s="5" t="s">
        <v>125</v>
      </c>
      <c r="B26" s="43">
        <v>2024</v>
      </c>
      <c r="AX26" s="534" t="s">
        <v>600</v>
      </c>
    </row>
    <row r="27" spans="1:50" ht="11.25">
      <c r="A27" s="5" t="s">
        <v>126</v>
      </c>
      <c r="B27" s="43">
        <v>2025</v>
      </c>
      <c r="AX27" s="534" t="s">
        <v>601</v>
      </c>
    </row>
    <row r="28" spans="1:50" ht="11.25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 ht="11.25">
      <c r="A29" s="5" t="s">
        <v>128</v>
      </c>
      <c r="D29" s="396" t="s">
        <v>455</v>
      </c>
      <c r="E29" s="397" t="str">
        <f>IF(periodStart="","",periodStart)</f>
        <v>01.01.2021</v>
      </c>
      <c r="F29" s="397" t="str">
        <f>IF(periodEnd="","",periodEnd)</f>
        <v>31.12.2021</v>
      </c>
      <c r="H29" s="398" t="s">
        <v>2239</v>
      </c>
      <c r="AX29" s="534" t="s">
        <v>603</v>
      </c>
    </row>
    <row r="30" spans="1:50" ht="11.25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 ht="11.25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 ht="11.25">
      <c r="A33" s="5" t="s">
        <v>132</v>
      </c>
      <c r="AX33" s="534" t="s">
        <v>607</v>
      </c>
    </row>
    <row r="34" spans="1:50" ht="11.25">
      <c r="A34" s="5" t="s">
        <v>133</v>
      </c>
      <c r="AX34" s="534" t="s">
        <v>608</v>
      </c>
    </row>
    <row r="35" spans="1:50" ht="11.25">
      <c r="A35" s="5" t="s">
        <v>134</v>
      </c>
      <c r="AX35" s="534" t="s">
        <v>609</v>
      </c>
    </row>
    <row r="36" spans="1:50" ht="11.25">
      <c r="A36" s="5" t="s">
        <v>98</v>
      </c>
      <c r="AX36" s="534" t="s">
        <v>610</v>
      </c>
    </row>
    <row r="37" spans="1:50" ht="11.25">
      <c r="A37" s="5" t="s">
        <v>99</v>
      </c>
      <c r="AX37" s="534" t="s">
        <v>611</v>
      </c>
    </row>
    <row r="38" spans="1:50" ht="11.25">
      <c r="A38" s="5" t="s">
        <v>100</v>
      </c>
      <c r="AX38" s="534" t="s">
        <v>612</v>
      </c>
    </row>
    <row r="39" spans="1:50" ht="11.25">
      <c r="A39" s="5" t="s">
        <v>101</v>
      </c>
      <c r="AX39" s="534" t="s">
        <v>560</v>
      </c>
    </row>
    <row r="40" spans="1:50" ht="11.25">
      <c r="A40" s="5" t="s">
        <v>102</v>
      </c>
      <c r="AX40" s="534" t="s">
        <v>561</v>
      </c>
    </row>
    <row r="41" spans="1:50" ht="11.25">
      <c r="A41" s="5" t="s">
        <v>103</v>
      </c>
      <c r="AX41" s="534" t="s">
        <v>562</v>
      </c>
    </row>
    <row r="42" spans="1:50" ht="11.25">
      <c r="A42" s="5" t="s">
        <v>135</v>
      </c>
      <c r="AX42" s="534" t="s">
        <v>563</v>
      </c>
    </row>
    <row r="43" spans="1:50" ht="11.25">
      <c r="A43" s="5" t="s">
        <v>136</v>
      </c>
      <c r="AX43" s="534" t="s">
        <v>564</v>
      </c>
    </row>
    <row r="44" spans="1:50" ht="11.25">
      <c r="A44" s="5" t="s">
        <v>137</v>
      </c>
      <c r="AX44" s="534" t="s">
        <v>565</v>
      </c>
    </row>
    <row r="45" spans="1:50" ht="11.25">
      <c r="A45" s="5" t="s">
        <v>138</v>
      </c>
      <c r="AX45" s="534" t="s">
        <v>566</v>
      </c>
    </row>
    <row r="46" spans="1:50" ht="11.25">
      <c r="A46" s="5" t="s">
        <v>139</v>
      </c>
      <c r="AX46" s="534" t="s">
        <v>567</v>
      </c>
    </row>
    <row r="47" spans="1:50" ht="11.25">
      <c r="A47" s="5" t="s">
        <v>160</v>
      </c>
      <c r="AX47" s="534" t="s">
        <v>568</v>
      </c>
    </row>
    <row r="48" spans="1:50" ht="11.25">
      <c r="A48" s="5" t="s">
        <v>161</v>
      </c>
      <c r="AX48" s="534" t="s">
        <v>569</v>
      </c>
    </row>
    <row r="49" spans="1:50" ht="11.25">
      <c r="A49" s="5" t="s">
        <v>162</v>
      </c>
      <c r="AX49" s="534" t="s">
        <v>570</v>
      </c>
    </row>
    <row r="50" spans="1:50" ht="11.25">
      <c r="A50" s="5" t="s">
        <v>140</v>
      </c>
      <c r="AX50" s="534" t="s">
        <v>571</v>
      </c>
    </row>
    <row r="51" spans="1:50" ht="11.25">
      <c r="A51" s="5" t="s">
        <v>141</v>
      </c>
      <c r="AX51" s="534" t="s">
        <v>572</v>
      </c>
    </row>
    <row r="52" spans="1:50" ht="11.25">
      <c r="A52" s="5" t="s">
        <v>142</v>
      </c>
      <c r="AX52" s="534" t="s">
        <v>573</v>
      </c>
    </row>
    <row r="53" spans="1:50" ht="11.25">
      <c r="A53" s="5" t="s">
        <v>143</v>
      </c>
      <c r="AX53" s="534" t="s">
        <v>574</v>
      </c>
    </row>
    <row r="54" spans="1:50" ht="11.25">
      <c r="A54" s="5" t="s">
        <v>144</v>
      </c>
      <c r="AX54" s="534" t="s">
        <v>575</v>
      </c>
    </row>
    <row r="55" spans="1:50" ht="11.25">
      <c r="A55" s="5" t="s">
        <v>145</v>
      </c>
      <c r="AX55" s="534" t="s">
        <v>576</v>
      </c>
    </row>
    <row r="56" spans="1:50" ht="11.25">
      <c r="A56" s="5" t="s">
        <v>146</v>
      </c>
      <c r="AX56" s="534" t="s">
        <v>577</v>
      </c>
    </row>
    <row r="57" spans="1:50" ht="11.25">
      <c r="A57" s="5" t="s">
        <v>422</v>
      </c>
      <c r="AX57" s="534" t="s">
        <v>578</v>
      </c>
    </row>
    <row r="58" spans="1:50" ht="11.25">
      <c r="A58" s="5" t="s">
        <v>147</v>
      </c>
      <c r="AX58" s="534" t="s">
        <v>579</v>
      </c>
    </row>
    <row r="59" spans="1:50" ht="11.25">
      <c r="A59" s="5" t="s">
        <v>148</v>
      </c>
      <c r="AX59" s="534" t="s">
        <v>580</v>
      </c>
    </row>
    <row r="60" spans="1:50" ht="11.25">
      <c r="A60" s="5" t="s">
        <v>149</v>
      </c>
      <c r="AX60" s="534" t="s">
        <v>581</v>
      </c>
    </row>
    <row r="61" spans="1:50" ht="11.25">
      <c r="A61" s="5" t="s">
        <v>150</v>
      </c>
      <c r="AX61" s="534" t="s">
        <v>582</v>
      </c>
    </row>
    <row r="62" ht="11.25">
      <c r="A62" s="5" t="s">
        <v>93</v>
      </c>
    </row>
    <row r="63" ht="11.25">
      <c r="A63" s="5" t="s">
        <v>151</v>
      </c>
    </row>
    <row r="64" ht="11.25">
      <c r="A64" s="5" t="s">
        <v>152</v>
      </c>
    </row>
    <row r="65" ht="11.25">
      <c r="A65" s="5" t="s">
        <v>153</v>
      </c>
    </row>
    <row r="66" ht="11.25">
      <c r="A66" s="5" t="s">
        <v>154</v>
      </c>
    </row>
    <row r="67" ht="11.25">
      <c r="A67" s="5" t="s">
        <v>155</v>
      </c>
    </row>
    <row r="68" ht="11.25">
      <c r="A68" s="5" t="s">
        <v>156</v>
      </c>
    </row>
    <row r="69" ht="11.25">
      <c r="A69" s="5" t="s">
        <v>157</v>
      </c>
    </row>
    <row r="70" ht="11.25">
      <c r="A70" s="5" t="s">
        <v>158</v>
      </c>
    </row>
    <row r="71" ht="11.25">
      <c r="A71" s="5" t="s">
        <v>159</v>
      </c>
    </row>
    <row r="72" ht="11.25">
      <c r="A72" s="5" t="s">
        <v>163</v>
      </c>
    </row>
    <row r="73" ht="11.25">
      <c r="A73" s="5" t="s">
        <v>164</v>
      </c>
    </row>
    <row r="74" ht="11.25">
      <c r="A74" s="5" t="s">
        <v>165</v>
      </c>
    </row>
    <row r="75" ht="11.25">
      <c r="A75" s="5" t="s">
        <v>166</v>
      </c>
    </row>
    <row r="76" ht="11.25">
      <c r="A76" s="5" t="s">
        <v>167</v>
      </c>
    </row>
    <row r="77" ht="11.25">
      <c r="A77" s="5" t="s">
        <v>168</v>
      </c>
    </row>
    <row r="78" ht="11.25">
      <c r="A78" s="5" t="s">
        <v>169</v>
      </c>
    </row>
    <row r="79" ht="11.25">
      <c r="A79" s="5" t="s">
        <v>97</v>
      </c>
    </row>
    <row r="80" ht="11.25">
      <c r="A80" s="5" t="s">
        <v>170</v>
      </c>
    </row>
    <row r="81" ht="11.25">
      <c r="A81" s="5" t="s">
        <v>171</v>
      </c>
    </row>
    <row r="82" ht="11.25">
      <c r="A82" s="5" t="s">
        <v>172</v>
      </c>
    </row>
    <row r="83" ht="11.25">
      <c r="A83" s="5" t="s">
        <v>47</v>
      </c>
    </row>
    <row r="84" ht="11.25">
      <c r="A84" s="5" t="s">
        <v>48</v>
      </c>
    </row>
    <row r="85" ht="11.25">
      <c r="A85" s="5" t="s">
        <v>49</v>
      </c>
    </row>
    <row r="86" ht="11.25">
      <c r="A86" s="5" t="s">
        <v>50</v>
      </c>
    </row>
    <row r="87" ht="11.25">
      <c r="A87" s="5" t="s">
        <v>51</v>
      </c>
    </row>
  </sheetData>
  <sheetProtection formatColumns="0" formatRows="0"/>
  <mergeCells count="1">
    <mergeCell ref="AZ1:BA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2" width="10.00390625" style="0" customWidth="1"/>
    <col min="4" max="4" width="11.140625" style="0" bestFit="1" customWidth="1"/>
    <col min="5" max="5" width="16.57421875" style="0" customWidth="1"/>
    <col min="6" max="6" width="16.28125" style="0" customWidth="1"/>
    <col min="7" max="7" width="19.140625" style="0" customWidth="1"/>
    <col min="8" max="12" width="10.00390625" style="0" customWidth="1"/>
    <col min="13" max="13" width="26.7109375" style="0" customWidth="1"/>
    <col min="14" max="18" width="10.00390625" style="0" customWidth="1"/>
    <col min="19" max="19" width="9.8515625" style="0" customWidth="1"/>
    <col min="20" max="22" width="10.00390625" style="0" customWidth="1"/>
    <col min="23" max="23" width="115.7109375" style="0" customWidth="1"/>
    <col min="24" max="24" width="10.00390625" style="0" customWidth="1"/>
    <col min="38" max="39" width="115.7109375" style="0" customWidth="1"/>
  </cols>
  <sheetData>
    <row r="2" s="33" customFormat="1" ht="16.5" customHeight="1">
      <c r="A2" s="33" t="s">
        <v>178</v>
      </c>
    </row>
    <row r="4" spans="3:5" s="12" customFormat="1" ht="16.5" customHeight="1">
      <c r="C4" s="47"/>
      <c r="D4" s="127"/>
      <c r="E4" s="128"/>
    </row>
    <row r="7" s="33" customFormat="1" ht="16.5" customHeight="1">
      <c r="A7" s="33" t="s">
        <v>0</v>
      </c>
    </row>
    <row r="8" spans="7:13" ht="16.5" customHeight="1">
      <c r="G8" s="95"/>
      <c r="H8" s="95"/>
      <c r="I8" s="95"/>
      <c r="M8" s="42"/>
    </row>
    <row r="9" spans="1:19" s="102" customFormat="1" ht="16.5" customHeight="1">
      <c r="A9" s="306"/>
      <c r="C9" s="183"/>
      <c r="D9" s="749">
        <v>1</v>
      </c>
      <c r="E9" s="891"/>
      <c r="F9" s="895"/>
      <c r="G9" s="899" t="s">
        <v>88</v>
      </c>
      <c r="H9" s="749"/>
      <c r="I9" s="749">
        <v>1</v>
      </c>
      <c r="J9" s="893"/>
      <c r="K9" s="805" t="s">
        <v>88</v>
      </c>
      <c r="L9" s="764"/>
      <c r="M9" s="764" t="s">
        <v>96</v>
      </c>
      <c r="N9" s="889"/>
      <c r="O9" s="805" t="s">
        <v>88</v>
      </c>
      <c r="P9" s="329"/>
      <c r="Q9" s="329" t="s">
        <v>96</v>
      </c>
      <c r="R9" s="684"/>
      <c r="S9" s="425"/>
    </row>
    <row r="10" spans="1:19" s="102" customFormat="1" ht="16.5" customHeight="1">
      <c r="A10" s="306"/>
      <c r="C10" s="183"/>
      <c r="D10" s="750"/>
      <c r="E10" s="892"/>
      <c r="F10" s="896"/>
      <c r="G10" s="750"/>
      <c r="H10" s="750"/>
      <c r="I10" s="750"/>
      <c r="J10" s="894"/>
      <c r="K10" s="750"/>
      <c r="L10" s="750"/>
      <c r="M10" s="750"/>
      <c r="N10" s="890"/>
      <c r="O10" s="750"/>
      <c r="P10" s="330"/>
      <c r="Q10" s="121"/>
      <c r="R10" s="121" t="s">
        <v>459</v>
      </c>
      <c r="S10" s="122"/>
    </row>
    <row r="11" spans="1:19" s="102" customFormat="1" ht="16.5" customHeight="1">
      <c r="A11" s="306"/>
      <c r="C11" s="183"/>
      <c r="D11" s="750"/>
      <c r="E11" s="892"/>
      <c r="F11" s="896"/>
      <c r="G11" s="750"/>
      <c r="H11" s="750"/>
      <c r="I11" s="750"/>
      <c r="J11" s="894"/>
      <c r="K11" s="750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50"/>
      <c r="E12" s="892"/>
      <c r="F12" s="896"/>
      <c r="G12" s="750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ht="16.5" customHeight="1">
      <c r="A13" s="307"/>
    </row>
    <row r="14" spans="1:19" ht="16.5" customHeight="1">
      <c r="A14" s="306"/>
      <c r="B14" s="102"/>
      <c r="C14" s="183"/>
      <c r="D14" s="900"/>
      <c r="E14" s="897"/>
      <c r="F14" s="898"/>
      <c r="G14" s="882"/>
      <c r="H14" s="749"/>
      <c r="I14" s="749">
        <v>1</v>
      </c>
      <c r="J14" s="893"/>
      <c r="K14" s="805" t="s">
        <v>88</v>
      </c>
      <c r="L14" s="764"/>
      <c r="M14" s="764" t="s">
        <v>96</v>
      </c>
      <c r="N14" s="889"/>
      <c r="O14" s="805" t="s">
        <v>88</v>
      </c>
      <c r="P14" s="329"/>
      <c r="Q14" s="329" t="s">
        <v>96</v>
      </c>
      <c r="R14" s="684"/>
      <c r="S14" s="425"/>
    </row>
    <row r="15" spans="1:19" ht="16.5" customHeight="1">
      <c r="A15" s="306"/>
      <c r="B15" s="102"/>
      <c r="C15" s="183"/>
      <c r="D15" s="900"/>
      <c r="E15" s="897"/>
      <c r="F15" s="898"/>
      <c r="G15" s="882"/>
      <c r="H15" s="749"/>
      <c r="I15" s="749"/>
      <c r="J15" s="894"/>
      <c r="K15" s="805"/>
      <c r="L15" s="764"/>
      <c r="M15" s="764"/>
      <c r="N15" s="890"/>
      <c r="O15" s="805"/>
      <c r="P15" s="330"/>
      <c r="Q15" s="121"/>
      <c r="R15" s="121" t="s">
        <v>459</v>
      </c>
      <c r="S15" s="122"/>
    </row>
    <row r="16" spans="1:19" ht="16.5" customHeight="1">
      <c r="A16" s="306"/>
      <c r="B16" s="102"/>
      <c r="C16" s="183"/>
      <c r="D16" s="900"/>
      <c r="E16" s="897"/>
      <c r="F16" s="898"/>
      <c r="G16" s="882"/>
      <c r="H16" s="749"/>
      <c r="I16" s="749"/>
      <c r="J16" s="894"/>
      <c r="K16" s="805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19" ht="16.5" customHeight="1">
      <c r="A17" s="306"/>
      <c r="B17" s="102"/>
      <c r="C17" s="183"/>
      <c r="D17" s="900"/>
      <c r="E17" s="897"/>
      <c r="F17" s="898"/>
      <c r="G17" s="882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ht="16.5" customHeight="1">
      <c r="A18" s="307"/>
    </row>
    <row r="19" spans="1:3" s="33" customFormat="1" ht="16.5" customHeight="1">
      <c r="A19" s="33" t="s">
        <v>15</v>
      </c>
      <c r="C19" s="33" t="s">
        <v>96</v>
      </c>
    </row>
    <row r="25" spans="15:23" ht="16.5" customHeight="1">
      <c r="O25" s="842" t="s">
        <v>300</v>
      </c>
      <c r="P25" s="842"/>
      <c r="Q25" s="842"/>
      <c r="R25" s="844" t="s">
        <v>273</v>
      </c>
      <c r="S25" s="844"/>
      <c r="T25" s="844"/>
      <c r="U25" s="771" t="s">
        <v>341</v>
      </c>
      <c r="W25" s="883"/>
    </row>
    <row r="26" spans="15:23" ht="16.5" customHeight="1">
      <c r="O26" s="884" t="s">
        <v>696</v>
      </c>
      <c r="P26" s="884" t="s">
        <v>274</v>
      </c>
      <c r="Q26" s="884"/>
      <c r="R26" s="844"/>
      <c r="S26" s="844"/>
      <c r="T26" s="844"/>
      <c r="U26" s="771"/>
      <c r="W26" s="883"/>
    </row>
    <row r="27" spans="15:23" ht="37.5" customHeight="1">
      <c r="O27" s="884"/>
      <c r="P27" s="104" t="s">
        <v>697</v>
      </c>
      <c r="Q27" s="104" t="s">
        <v>6</v>
      </c>
      <c r="R27" s="105" t="s">
        <v>277</v>
      </c>
      <c r="S27" s="843" t="s">
        <v>276</v>
      </c>
      <c r="T27" s="843"/>
      <c r="U27" s="771"/>
      <c r="W27" s="883"/>
    </row>
    <row r="28" spans="7:36" ht="16.5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88"/>
      <c r="P28" s="888"/>
      <c r="Q28" s="888"/>
      <c r="R28" s="888"/>
      <c r="S28" s="888"/>
      <c r="T28" s="888"/>
      <c r="U28" s="888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4" s="34" customFormat="1" ht="22.5">
      <c r="A29" s="809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 t="e">
        <f>mergeValue(A29)</f>
        <v>#NAME?</v>
      </c>
      <c r="M29" s="572" t="s">
        <v>23</v>
      </c>
      <c r="N29" s="555"/>
      <c r="O29" s="863"/>
      <c r="P29" s="864"/>
      <c r="Q29" s="864"/>
      <c r="R29" s="864"/>
      <c r="S29" s="864"/>
      <c r="T29" s="864"/>
      <c r="U29" s="864"/>
      <c r="V29" s="865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4" s="34" customFormat="1" ht="22.5">
      <c r="A30" s="809"/>
      <c r="B30" s="809">
        <v>1</v>
      </c>
      <c r="C30" s="338"/>
      <c r="D30" s="338"/>
      <c r="E30" s="473"/>
      <c r="F30" s="473"/>
      <c r="G30" s="473"/>
      <c r="H30" s="473"/>
      <c r="I30" s="199"/>
      <c r="J30" s="180"/>
      <c r="L30" s="337" t="e">
        <f>mergeValue(A30)&amp;"."&amp;mergeValue(B30)</f>
        <v>#NAME?</v>
      </c>
      <c r="M30" s="158" t="s">
        <v>18</v>
      </c>
      <c r="N30" s="283"/>
      <c r="O30" s="863"/>
      <c r="P30" s="864"/>
      <c r="Q30" s="864"/>
      <c r="R30" s="864"/>
      <c r="S30" s="864"/>
      <c r="T30" s="864"/>
      <c r="U30" s="864"/>
      <c r="V30" s="865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4" s="34" customFormat="1" ht="45">
      <c r="A31" s="809"/>
      <c r="B31" s="809"/>
      <c r="C31" s="809">
        <v>1</v>
      </c>
      <c r="D31" s="338"/>
      <c r="E31" s="473"/>
      <c r="F31" s="473"/>
      <c r="G31" s="473"/>
      <c r="H31" s="473"/>
      <c r="I31" s="342"/>
      <c r="J31" s="180"/>
      <c r="K31" s="101"/>
      <c r="L31" s="337" t="e">
        <f>mergeValue(A31)&amp;"."&amp;mergeValue(B31)&amp;"."&amp;mergeValue(C31)</f>
        <v>#NAME?</v>
      </c>
      <c r="M31" s="159" t="s">
        <v>400</v>
      </c>
      <c r="N31" s="283"/>
      <c r="O31" s="863"/>
      <c r="P31" s="864"/>
      <c r="Q31" s="864"/>
      <c r="R31" s="864"/>
      <c r="S31" s="864"/>
      <c r="T31" s="864"/>
      <c r="U31" s="864"/>
      <c r="V31" s="865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4" s="34" customFormat="1" ht="33.75">
      <c r="A32" s="809"/>
      <c r="B32" s="809"/>
      <c r="C32" s="809"/>
      <c r="D32" s="809">
        <v>1</v>
      </c>
      <c r="E32" s="473"/>
      <c r="F32" s="473"/>
      <c r="G32" s="473"/>
      <c r="H32" s="473"/>
      <c r="I32" s="802"/>
      <c r="J32" s="180"/>
      <c r="K32" s="101"/>
      <c r="L32" s="337" t="e">
        <f>mergeValue(A32)&amp;"."&amp;mergeValue(B32)&amp;"."&amp;mergeValue(C32)&amp;"."&amp;mergeValue(D32)</f>
        <v>#NAME?</v>
      </c>
      <c r="M32" s="160" t="s">
        <v>424</v>
      </c>
      <c r="N32" s="283"/>
      <c r="O32" s="885"/>
      <c r="P32" s="886"/>
      <c r="Q32" s="886"/>
      <c r="R32" s="886"/>
      <c r="S32" s="886"/>
      <c r="T32" s="886"/>
      <c r="U32" s="886"/>
      <c r="V32" s="887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4" s="34" customFormat="1" ht="33.75" customHeight="1">
      <c r="A33" s="809"/>
      <c r="B33" s="809"/>
      <c r="C33" s="809"/>
      <c r="D33" s="809"/>
      <c r="E33" s="809">
        <v>1</v>
      </c>
      <c r="F33" s="473"/>
      <c r="G33" s="473"/>
      <c r="H33" s="473"/>
      <c r="I33" s="802"/>
      <c r="J33" s="802"/>
      <c r="K33" s="101"/>
      <c r="L33" s="337" t="e">
        <f>mergeValue(A33)&amp;"."&amp;mergeValue(B33)&amp;"."&amp;mergeValue(C33)&amp;"."&amp;mergeValue(D33)&amp;"."&amp;mergeValue(E33)</f>
        <v>#NAME?</v>
      </c>
      <c r="M33" s="171" t="s">
        <v>10</v>
      </c>
      <c r="N33" s="284"/>
      <c r="O33" s="820"/>
      <c r="P33" s="821"/>
      <c r="Q33" s="821"/>
      <c r="R33" s="821"/>
      <c r="S33" s="821"/>
      <c r="T33" s="821"/>
      <c r="U33" s="821"/>
      <c r="V33" s="822"/>
      <c r="W33" s="284" t="s">
        <v>512</v>
      </c>
      <c r="X33" s="296"/>
      <c r="Y33" s="315" t="e">
        <f>strCheckUnique(Z33:Z36)</f>
        <v>#NAME?</v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4" s="34" customFormat="1" ht="66" customHeight="1">
      <c r="A34" s="809"/>
      <c r="B34" s="809"/>
      <c r="C34" s="809"/>
      <c r="D34" s="809"/>
      <c r="E34" s="809"/>
      <c r="F34" s="338">
        <v>1</v>
      </c>
      <c r="G34" s="338"/>
      <c r="H34" s="338"/>
      <c r="I34" s="802"/>
      <c r="J34" s="802"/>
      <c r="K34" s="342"/>
      <c r="L34" s="337" t="e">
        <f>mergeValue(A34)&amp;"."&amp;mergeValue(B34)&amp;"."&amp;mergeValue(C34)&amp;"."&amp;mergeValue(D34)&amp;"."&amp;mergeValue(E34)&amp;"."&amp;mergeValue(F34)</f>
        <v>#NAME?</v>
      </c>
      <c r="M34" s="331"/>
      <c r="N34" s="806"/>
      <c r="O34" s="191"/>
      <c r="P34" s="191"/>
      <c r="Q34" s="191"/>
      <c r="R34" s="807"/>
      <c r="S34" s="805" t="s">
        <v>87</v>
      </c>
      <c r="T34" s="807"/>
      <c r="U34" s="805" t="s">
        <v>88</v>
      </c>
      <c r="V34" s="280"/>
      <c r="W34" s="813" t="s">
        <v>666</v>
      </c>
      <c r="X34" s="296" t="e">
        <f>strCheckDate(O35:V35)</f>
        <v>#NAME?</v>
      </c>
      <c r="Y34" s="296"/>
      <c r="Z34" s="315">
        <f>IF(M34="","",M34)</f>
      </c>
      <c r="AA34" s="315"/>
      <c r="AB34" s="315"/>
      <c r="AC34" s="315"/>
      <c r="AD34" s="296"/>
      <c r="AE34" s="296"/>
      <c r="AF34" s="296"/>
      <c r="AG34" s="296"/>
      <c r="AH34" s="296"/>
    </row>
    <row r="35" spans="1:34" s="34" customFormat="1" ht="14.25" customHeight="1" hidden="1">
      <c r="A35" s="809"/>
      <c r="B35" s="809"/>
      <c r="C35" s="809"/>
      <c r="D35" s="809"/>
      <c r="E35" s="809"/>
      <c r="F35" s="338"/>
      <c r="G35" s="338"/>
      <c r="H35" s="338"/>
      <c r="I35" s="802"/>
      <c r="J35" s="802"/>
      <c r="K35" s="342"/>
      <c r="L35" s="170"/>
      <c r="M35" s="204"/>
      <c r="N35" s="806"/>
      <c r="O35" s="297"/>
      <c r="P35" s="294"/>
      <c r="Q35" s="295" t="str">
        <f>R34&amp;"-"&amp;T34</f>
        <v>-</v>
      </c>
      <c r="R35" s="807"/>
      <c r="S35" s="805"/>
      <c r="T35" s="808"/>
      <c r="U35" s="805"/>
      <c r="V35" s="280"/>
      <c r="W35" s="814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5" ht="15" customHeight="1">
      <c r="A36" s="809"/>
      <c r="B36" s="809"/>
      <c r="C36" s="809"/>
      <c r="D36" s="809"/>
      <c r="E36" s="809"/>
      <c r="F36" s="338"/>
      <c r="G36" s="338"/>
      <c r="H36" s="338"/>
      <c r="I36" s="802"/>
      <c r="J36" s="802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15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4" ht="15" customHeight="1">
      <c r="A37" s="809"/>
      <c r="B37" s="809"/>
      <c r="C37" s="809"/>
      <c r="D37" s="809"/>
      <c r="E37" s="338"/>
      <c r="F37" s="473"/>
      <c r="G37" s="473"/>
      <c r="H37" s="473"/>
      <c r="I37" s="802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4" ht="15" customHeight="1">
      <c r="A38" s="809"/>
      <c r="B38" s="809"/>
      <c r="C38" s="809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4" ht="15" customHeight="1">
      <c r="A39" s="809"/>
      <c r="B39" s="809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4" ht="15" customHeight="1">
      <c r="A40" s="809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4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24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6.5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2:36" ht="16.5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4" s="34" customFormat="1" ht="22.5">
      <c r="A45" s="809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 t="e">
        <f>mergeValue(A45)</f>
        <v>#NAME?</v>
      </c>
      <c r="M45" s="572" t="s">
        <v>23</v>
      </c>
      <c r="N45" s="555"/>
      <c r="O45" s="863"/>
      <c r="P45" s="864"/>
      <c r="Q45" s="864"/>
      <c r="R45" s="864"/>
      <c r="S45" s="864"/>
      <c r="T45" s="864"/>
      <c r="U45" s="864"/>
      <c r="V45" s="865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4" s="34" customFormat="1" ht="22.5">
      <c r="A46" s="809"/>
      <c r="B46" s="809">
        <v>1</v>
      </c>
      <c r="C46" s="338"/>
      <c r="D46" s="338"/>
      <c r="E46" s="473"/>
      <c r="F46" s="473"/>
      <c r="G46" s="473"/>
      <c r="H46" s="473"/>
      <c r="I46" s="199"/>
      <c r="J46" s="180"/>
      <c r="L46" s="337" t="e">
        <f>mergeValue(A46)&amp;"."&amp;mergeValue(B46)</f>
        <v>#NAME?</v>
      </c>
      <c r="M46" s="158" t="s">
        <v>18</v>
      </c>
      <c r="N46" s="283"/>
      <c r="O46" s="863"/>
      <c r="P46" s="864"/>
      <c r="Q46" s="864"/>
      <c r="R46" s="864"/>
      <c r="S46" s="864"/>
      <c r="T46" s="864"/>
      <c r="U46" s="864"/>
      <c r="V46" s="865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4" s="34" customFormat="1" ht="45">
      <c r="A47" s="809"/>
      <c r="B47" s="809"/>
      <c r="C47" s="809">
        <v>1</v>
      </c>
      <c r="D47" s="338"/>
      <c r="E47" s="473"/>
      <c r="F47" s="473"/>
      <c r="G47" s="473"/>
      <c r="H47" s="473"/>
      <c r="I47" s="342"/>
      <c r="J47" s="180"/>
      <c r="K47" s="101"/>
      <c r="L47" s="337" t="e">
        <f>mergeValue(A47)&amp;"."&amp;mergeValue(B47)&amp;"."&amp;mergeValue(C47)</f>
        <v>#NAME?</v>
      </c>
      <c r="M47" s="159" t="s">
        <v>400</v>
      </c>
      <c r="N47" s="283"/>
      <c r="O47" s="863"/>
      <c r="P47" s="864"/>
      <c r="Q47" s="864"/>
      <c r="R47" s="864"/>
      <c r="S47" s="864"/>
      <c r="T47" s="864"/>
      <c r="U47" s="864"/>
      <c r="V47" s="865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4" s="34" customFormat="1" ht="33.75">
      <c r="A48" s="809"/>
      <c r="B48" s="809"/>
      <c r="C48" s="809"/>
      <c r="D48" s="809">
        <v>1</v>
      </c>
      <c r="E48" s="473"/>
      <c r="F48" s="473"/>
      <c r="G48" s="473"/>
      <c r="H48" s="473"/>
      <c r="I48" s="802"/>
      <c r="J48" s="180"/>
      <c r="K48" s="101"/>
      <c r="L48" s="337" t="e">
        <f>mergeValue(A48)&amp;"."&amp;mergeValue(B48)&amp;"."&amp;mergeValue(C48)&amp;"."&amp;mergeValue(D48)</f>
        <v>#NAME?</v>
      </c>
      <c r="M48" s="160" t="s">
        <v>424</v>
      </c>
      <c r="N48" s="283"/>
      <c r="O48" s="885"/>
      <c r="P48" s="886"/>
      <c r="Q48" s="886"/>
      <c r="R48" s="886"/>
      <c r="S48" s="886"/>
      <c r="T48" s="886"/>
      <c r="U48" s="886"/>
      <c r="V48" s="887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4" s="34" customFormat="1" ht="33.75" customHeight="1">
      <c r="A49" s="809"/>
      <c r="B49" s="809"/>
      <c r="C49" s="809"/>
      <c r="D49" s="809"/>
      <c r="E49" s="809">
        <v>1</v>
      </c>
      <c r="F49" s="473"/>
      <c r="G49" s="473"/>
      <c r="H49" s="473"/>
      <c r="I49" s="802"/>
      <c r="J49" s="802"/>
      <c r="K49" s="101"/>
      <c r="L49" s="337" t="e">
        <f>mergeValue(A49)&amp;"."&amp;mergeValue(B49)&amp;"."&amp;mergeValue(C49)&amp;"."&amp;mergeValue(D49)&amp;"."&amp;mergeValue(E49)</f>
        <v>#NAME?</v>
      </c>
      <c r="M49" s="171" t="s">
        <v>10</v>
      </c>
      <c r="N49" s="284"/>
      <c r="O49" s="820"/>
      <c r="P49" s="821"/>
      <c r="Q49" s="821"/>
      <c r="R49" s="821"/>
      <c r="S49" s="821"/>
      <c r="T49" s="821"/>
      <c r="U49" s="821"/>
      <c r="V49" s="822"/>
      <c r="W49" s="284" t="s">
        <v>512</v>
      </c>
      <c r="X49" s="296"/>
      <c r="Y49" s="315" t="e">
        <f>strCheckUnique(Z49:Z52)</f>
        <v>#NAME?</v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4" s="34" customFormat="1" ht="66" customHeight="1">
      <c r="A50" s="809"/>
      <c r="B50" s="809"/>
      <c r="C50" s="809"/>
      <c r="D50" s="809"/>
      <c r="E50" s="809"/>
      <c r="F50" s="338">
        <v>1</v>
      </c>
      <c r="G50" s="338"/>
      <c r="H50" s="338"/>
      <c r="I50" s="802"/>
      <c r="J50" s="802"/>
      <c r="K50" s="342"/>
      <c r="L50" s="337" t="e">
        <f>mergeValue(A50)&amp;"."&amp;mergeValue(B50)&amp;"."&amp;mergeValue(C50)&amp;"."&amp;mergeValue(D50)&amp;"."&amp;mergeValue(E50)&amp;"."&amp;mergeValue(F50)</f>
        <v>#NAME?</v>
      </c>
      <c r="M50" s="331"/>
      <c r="N50" s="806"/>
      <c r="O50" s="191"/>
      <c r="P50" s="191"/>
      <c r="Q50" s="191"/>
      <c r="R50" s="807"/>
      <c r="S50" s="805" t="s">
        <v>87</v>
      </c>
      <c r="T50" s="807"/>
      <c r="U50" s="805" t="s">
        <v>88</v>
      </c>
      <c r="V50" s="280"/>
      <c r="W50" s="813" t="s">
        <v>666</v>
      </c>
      <c r="X50" s="296" t="e">
        <f>strCheckDate(O51:V51)</f>
        <v>#NAME?</v>
      </c>
      <c r="Y50" s="296"/>
      <c r="Z50" s="315">
        <f>IF(M50="","",M50)</f>
      </c>
      <c r="AA50" s="315"/>
      <c r="AB50" s="315"/>
      <c r="AC50" s="315"/>
      <c r="AD50" s="296"/>
      <c r="AE50" s="296"/>
      <c r="AF50" s="296"/>
      <c r="AG50" s="296"/>
      <c r="AH50" s="296"/>
    </row>
    <row r="51" spans="1:34" s="34" customFormat="1" ht="14.25" customHeight="1" hidden="1">
      <c r="A51" s="809"/>
      <c r="B51" s="809"/>
      <c r="C51" s="809"/>
      <c r="D51" s="809"/>
      <c r="E51" s="809"/>
      <c r="F51" s="338"/>
      <c r="G51" s="338"/>
      <c r="H51" s="338"/>
      <c r="I51" s="802"/>
      <c r="J51" s="802"/>
      <c r="K51" s="342"/>
      <c r="L51" s="170"/>
      <c r="M51" s="204"/>
      <c r="N51" s="806"/>
      <c r="O51" s="297"/>
      <c r="P51" s="294"/>
      <c r="Q51" s="295" t="str">
        <f>R50&amp;"-"&amp;T50</f>
        <v>-</v>
      </c>
      <c r="R51" s="807"/>
      <c r="S51" s="805"/>
      <c r="T51" s="808"/>
      <c r="U51" s="805"/>
      <c r="V51" s="280"/>
      <c r="W51" s="814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5" ht="15" customHeight="1">
      <c r="A52" s="809"/>
      <c r="B52" s="809"/>
      <c r="C52" s="809"/>
      <c r="D52" s="809"/>
      <c r="E52" s="809"/>
      <c r="F52" s="338"/>
      <c r="G52" s="338"/>
      <c r="H52" s="338"/>
      <c r="I52" s="802"/>
      <c r="J52" s="802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15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4" ht="15" customHeight="1">
      <c r="A53" s="809"/>
      <c r="B53" s="809"/>
      <c r="C53" s="809"/>
      <c r="D53" s="809"/>
      <c r="E53" s="338"/>
      <c r="F53" s="473"/>
      <c r="G53" s="473"/>
      <c r="H53" s="473"/>
      <c r="I53" s="802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4" ht="15" customHeight="1">
      <c r="A54" s="809"/>
      <c r="B54" s="809"/>
      <c r="C54" s="809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4" ht="15" customHeight="1">
      <c r="A55" s="809"/>
      <c r="B55" s="809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4" ht="15" customHeight="1">
      <c r="A56" s="809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4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24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6.5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2:36" ht="16.5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4" s="34" customFormat="1" ht="22.5">
      <c r="A61" s="809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 t="e">
        <f>mergeValue(A61)</f>
        <v>#NAME?</v>
      </c>
      <c r="M61" s="572" t="s">
        <v>23</v>
      </c>
      <c r="N61" s="555"/>
      <c r="O61" s="804"/>
      <c r="P61" s="804"/>
      <c r="Q61" s="804"/>
      <c r="R61" s="804"/>
      <c r="S61" s="804"/>
      <c r="T61" s="804"/>
      <c r="U61" s="804"/>
      <c r="V61" s="804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4" s="34" customFormat="1" ht="22.5">
      <c r="A62" s="809"/>
      <c r="B62" s="809">
        <v>1</v>
      </c>
      <c r="C62" s="338"/>
      <c r="D62" s="338"/>
      <c r="E62" s="473"/>
      <c r="F62" s="473"/>
      <c r="G62" s="473"/>
      <c r="H62" s="473"/>
      <c r="I62" s="199"/>
      <c r="J62" s="180"/>
      <c r="L62" s="337" t="e">
        <f>mergeValue(A62)&amp;"."&amp;mergeValue(B62)</f>
        <v>#NAME?</v>
      </c>
      <c r="M62" s="158" t="s">
        <v>18</v>
      </c>
      <c r="N62" s="283"/>
      <c r="O62" s="804"/>
      <c r="P62" s="804"/>
      <c r="Q62" s="804"/>
      <c r="R62" s="804"/>
      <c r="S62" s="804"/>
      <c r="T62" s="804"/>
      <c r="U62" s="804"/>
      <c r="V62" s="804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4" s="34" customFormat="1" ht="45">
      <c r="A63" s="809"/>
      <c r="B63" s="809"/>
      <c r="C63" s="809">
        <v>1</v>
      </c>
      <c r="D63" s="338"/>
      <c r="E63" s="473"/>
      <c r="F63" s="473"/>
      <c r="G63" s="473"/>
      <c r="H63" s="473"/>
      <c r="I63" s="342"/>
      <c r="J63" s="180"/>
      <c r="K63" s="101"/>
      <c r="L63" s="337" t="e">
        <f>mergeValue(A63)&amp;"."&amp;mergeValue(B63)&amp;"."&amp;mergeValue(C63)</f>
        <v>#NAME?</v>
      </c>
      <c r="M63" s="159" t="s">
        <v>400</v>
      </c>
      <c r="N63" s="283"/>
      <c r="O63" s="804"/>
      <c r="P63" s="804"/>
      <c r="Q63" s="804"/>
      <c r="R63" s="804"/>
      <c r="S63" s="804"/>
      <c r="T63" s="804"/>
      <c r="U63" s="804"/>
      <c r="V63" s="804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4" s="34" customFormat="1" ht="33.75">
      <c r="A64" s="809"/>
      <c r="B64" s="809"/>
      <c r="C64" s="809"/>
      <c r="D64" s="809">
        <v>1</v>
      </c>
      <c r="E64" s="473"/>
      <c r="F64" s="473"/>
      <c r="G64" s="473"/>
      <c r="H64" s="473"/>
      <c r="I64" s="802"/>
      <c r="J64" s="180"/>
      <c r="K64" s="101"/>
      <c r="L64" s="337" t="e">
        <f>mergeValue(A64)&amp;"."&amp;mergeValue(B64)&amp;"."&amp;mergeValue(C64)&amp;"."&amp;mergeValue(D64)</f>
        <v>#NAME?</v>
      </c>
      <c r="M64" s="160" t="s">
        <v>424</v>
      </c>
      <c r="N64" s="283"/>
      <c r="O64" s="819"/>
      <c r="P64" s="819"/>
      <c r="Q64" s="819"/>
      <c r="R64" s="819"/>
      <c r="S64" s="819"/>
      <c r="T64" s="819"/>
      <c r="U64" s="819"/>
      <c r="V64" s="819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4" s="34" customFormat="1" ht="33.75" customHeight="1">
      <c r="A65" s="809"/>
      <c r="B65" s="809"/>
      <c r="C65" s="809"/>
      <c r="D65" s="809"/>
      <c r="E65" s="809">
        <v>1</v>
      </c>
      <c r="F65" s="473"/>
      <c r="G65" s="473"/>
      <c r="H65" s="473"/>
      <c r="I65" s="802"/>
      <c r="J65" s="802"/>
      <c r="K65" s="101"/>
      <c r="L65" s="337" t="e">
        <f>mergeValue(A65)&amp;"."&amp;mergeValue(B65)&amp;"."&amp;mergeValue(C65)&amp;"."&amp;mergeValue(D65)&amp;"."&amp;mergeValue(E65)</f>
        <v>#NAME?</v>
      </c>
      <c r="M65" s="171" t="s">
        <v>10</v>
      </c>
      <c r="N65" s="284"/>
      <c r="O65" s="818"/>
      <c r="P65" s="818"/>
      <c r="Q65" s="818"/>
      <c r="R65" s="818"/>
      <c r="S65" s="818"/>
      <c r="T65" s="818"/>
      <c r="U65" s="818"/>
      <c r="V65" s="818"/>
      <c r="W65" s="284" t="s">
        <v>512</v>
      </c>
      <c r="X65" s="296"/>
      <c r="Y65" s="315" t="e">
        <f>strCheckUnique(Z65:Z68)</f>
        <v>#NAME?</v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4" s="34" customFormat="1" ht="66" customHeight="1">
      <c r="A66" s="809"/>
      <c r="B66" s="809"/>
      <c r="C66" s="809"/>
      <c r="D66" s="809"/>
      <c r="E66" s="809"/>
      <c r="F66" s="338">
        <v>1</v>
      </c>
      <c r="G66" s="338"/>
      <c r="H66" s="338"/>
      <c r="I66" s="802"/>
      <c r="J66" s="802"/>
      <c r="K66" s="342"/>
      <c r="L66" s="337" t="e">
        <f>mergeValue(A66)&amp;"."&amp;mergeValue(B66)&amp;"."&amp;mergeValue(C66)&amp;"."&amp;mergeValue(D66)&amp;"."&amp;mergeValue(E66)&amp;"."&amp;mergeValue(F66)</f>
        <v>#NAME?</v>
      </c>
      <c r="M66" s="331"/>
      <c r="N66" s="806"/>
      <c r="O66" s="191"/>
      <c r="P66" s="191"/>
      <c r="Q66" s="191"/>
      <c r="R66" s="807"/>
      <c r="S66" s="805" t="s">
        <v>87</v>
      </c>
      <c r="T66" s="807"/>
      <c r="U66" s="805" t="s">
        <v>88</v>
      </c>
      <c r="V66" s="280"/>
      <c r="W66" s="813" t="s">
        <v>666</v>
      </c>
      <c r="X66" s="296" t="e">
        <f>strCheckDate(O67:V67)</f>
        <v>#NAME?</v>
      </c>
      <c r="Y66" s="296"/>
      <c r="Z66" s="315">
        <f>IF(M66="","",M66)</f>
      </c>
      <c r="AA66" s="315"/>
      <c r="AB66" s="315"/>
      <c r="AC66" s="315"/>
      <c r="AD66" s="296"/>
      <c r="AE66" s="296"/>
      <c r="AF66" s="296"/>
      <c r="AG66" s="296"/>
      <c r="AH66" s="296"/>
    </row>
    <row r="67" spans="1:34" s="34" customFormat="1" ht="14.25" customHeight="1" hidden="1">
      <c r="A67" s="809"/>
      <c r="B67" s="809"/>
      <c r="C67" s="809"/>
      <c r="D67" s="809"/>
      <c r="E67" s="809"/>
      <c r="F67" s="338"/>
      <c r="G67" s="338"/>
      <c r="H67" s="338"/>
      <c r="I67" s="802"/>
      <c r="J67" s="802"/>
      <c r="K67" s="342"/>
      <c r="L67" s="170"/>
      <c r="M67" s="204"/>
      <c r="N67" s="806"/>
      <c r="O67" s="297"/>
      <c r="P67" s="294"/>
      <c r="Q67" s="295" t="str">
        <f>R66&amp;"-"&amp;T66</f>
        <v>-</v>
      </c>
      <c r="R67" s="807"/>
      <c r="S67" s="805"/>
      <c r="T67" s="808"/>
      <c r="U67" s="805"/>
      <c r="V67" s="280"/>
      <c r="W67" s="814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5" ht="15" customHeight="1">
      <c r="A68" s="809"/>
      <c r="B68" s="809"/>
      <c r="C68" s="809"/>
      <c r="D68" s="809"/>
      <c r="E68" s="809"/>
      <c r="F68" s="338"/>
      <c r="G68" s="338"/>
      <c r="H68" s="338"/>
      <c r="I68" s="802"/>
      <c r="J68" s="802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15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4" ht="14.25">
      <c r="A69" s="809"/>
      <c r="B69" s="809"/>
      <c r="C69" s="809"/>
      <c r="D69" s="809"/>
      <c r="E69" s="338"/>
      <c r="F69" s="473"/>
      <c r="G69" s="473"/>
      <c r="H69" s="473"/>
      <c r="I69" s="802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4" ht="14.25">
      <c r="A70" s="809"/>
      <c r="B70" s="809"/>
      <c r="C70" s="809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4" ht="14.25">
      <c r="A71" s="809"/>
      <c r="B71" s="809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4" ht="14.25">
      <c r="A72" s="809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4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24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6.5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2:36" ht="16.5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42" s="34" customFormat="1" ht="281.25">
      <c r="A77" s="809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 t="e">
        <f>mergeValue(A77)</f>
        <v>#NAME?</v>
      </c>
      <c r="M77" s="572" t="s">
        <v>23</v>
      </c>
      <c r="N77" s="555"/>
      <c r="O77" s="907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864"/>
      <c r="AA77" s="864"/>
      <c r="AB77" s="864"/>
      <c r="AC77" s="865"/>
      <c r="AD77" s="584" t="s">
        <v>665</v>
      </c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</row>
    <row r="78" spans="1:42" s="34" customFormat="1" ht="371.25">
      <c r="A78" s="809"/>
      <c r="B78" s="809">
        <v>1</v>
      </c>
      <c r="C78" s="338"/>
      <c r="D78" s="338"/>
      <c r="E78" s="473"/>
      <c r="F78" s="473"/>
      <c r="G78" s="473"/>
      <c r="H78" s="473"/>
      <c r="I78" s="199"/>
      <c r="J78" s="180"/>
      <c r="L78" s="337" t="e">
        <f>mergeValue(A78)&amp;"."&amp;mergeValue(B78)</f>
        <v>#NAME?</v>
      </c>
      <c r="M78" s="158" t="s">
        <v>18</v>
      </c>
      <c r="N78" s="283"/>
      <c r="O78" s="907"/>
      <c r="P78" s="864"/>
      <c r="Q78" s="864"/>
      <c r="R78" s="864"/>
      <c r="S78" s="864"/>
      <c r="T78" s="864"/>
      <c r="U78" s="864"/>
      <c r="V78" s="864"/>
      <c r="W78" s="864"/>
      <c r="X78" s="864"/>
      <c r="Y78" s="864"/>
      <c r="Z78" s="864"/>
      <c r="AA78" s="864"/>
      <c r="AB78" s="864"/>
      <c r="AC78" s="865"/>
      <c r="AD78" s="284" t="s">
        <v>511</v>
      </c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</row>
    <row r="79" spans="1:42" s="34" customFormat="1" ht="409.5">
      <c r="A79" s="809"/>
      <c r="B79" s="809"/>
      <c r="C79" s="809">
        <v>1</v>
      </c>
      <c r="D79" s="338"/>
      <c r="E79" s="473"/>
      <c r="F79" s="473"/>
      <c r="G79" s="473"/>
      <c r="H79" s="473"/>
      <c r="I79" s="342"/>
      <c r="J79" s="180"/>
      <c r="K79" s="101"/>
      <c r="L79" s="337" t="e">
        <f>mergeValue(A79)&amp;"."&amp;mergeValue(B79)&amp;"."&amp;mergeValue(C79)</f>
        <v>#NAME?</v>
      </c>
      <c r="M79" s="159" t="s">
        <v>400</v>
      </c>
      <c r="N79" s="283"/>
      <c r="O79" s="907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5"/>
      <c r="AD79" s="284" t="s">
        <v>633</v>
      </c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</row>
    <row r="80" spans="1:42" s="34" customFormat="1" ht="409.5">
      <c r="A80" s="809"/>
      <c r="B80" s="809"/>
      <c r="C80" s="809"/>
      <c r="D80" s="809">
        <v>1</v>
      </c>
      <c r="E80" s="473"/>
      <c r="F80" s="473"/>
      <c r="G80" s="473"/>
      <c r="H80" s="473"/>
      <c r="I80" s="802"/>
      <c r="J80" s="180"/>
      <c r="K80" s="101"/>
      <c r="L80" s="337" t="e">
        <f>mergeValue(A80)&amp;"."&amp;mergeValue(B80)&amp;"."&amp;mergeValue(C80)&amp;"."&amp;mergeValue(D80)</f>
        <v>#NAME?</v>
      </c>
      <c r="M80" s="160" t="s">
        <v>424</v>
      </c>
      <c r="N80" s="283"/>
      <c r="O80" s="885"/>
      <c r="P80" s="886"/>
      <c r="Q80" s="886"/>
      <c r="R80" s="886"/>
      <c r="S80" s="886"/>
      <c r="T80" s="886"/>
      <c r="U80" s="886"/>
      <c r="V80" s="886"/>
      <c r="W80" s="886"/>
      <c r="X80" s="886"/>
      <c r="Y80" s="886"/>
      <c r="Z80" s="886"/>
      <c r="AA80" s="886"/>
      <c r="AB80" s="886"/>
      <c r="AC80" s="887"/>
      <c r="AD80" s="284" t="s">
        <v>634</v>
      </c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</row>
    <row r="81" spans="1:42" s="34" customFormat="1" ht="33.75" customHeight="1">
      <c r="A81" s="809"/>
      <c r="B81" s="809"/>
      <c r="C81" s="809"/>
      <c r="D81" s="809"/>
      <c r="E81" s="809">
        <v>1</v>
      </c>
      <c r="F81" s="473"/>
      <c r="G81" s="473"/>
      <c r="H81" s="473"/>
      <c r="I81" s="802"/>
      <c r="J81" s="802"/>
      <c r="K81" s="101"/>
      <c r="L81" s="337" t="e">
        <f>mergeValue(A81)&amp;"."&amp;mergeValue(B81)&amp;"."&amp;mergeValue(C81)&amp;"."&amp;mergeValue(D81)&amp;"."&amp;mergeValue(E81)</f>
        <v>#NAME?</v>
      </c>
      <c r="M81" s="171" t="s">
        <v>10</v>
      </c>
      <c r="N81" s="284"/>
      <c r="O81" s="820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  <c r="AA81" s="821"/>
      <c r="AB81" s="821"/>
      <c r="AC81" s="822"/>
      <c r="AD81" s="284" t="s">
        <v>512</v>
      </c>
      <c r="AE81" s="296"/>
      <c r="AF81" s="315" t="e">
        <f>strCheckUnique(AG81:AG84)</f>
        <v>#NAME?</v>
      </c>
      <c r="AG81" s="296"/>
      <c r="AH81" s="315"/>
      <c r="AI81" s="296"/>
      <c r="AJ81" s="296"/>
      <c r="AK81" s="296"/>
      <c r="AL81" s="296"/>
      <c r="AM81" s="296"/>
      <c r="AN81" s="296"/>
      <c r="AO81" s="296"/>
      <c r="AP81" s="296"/>
    </row>
    <row r="82" spans="1:42" s="34" customFormat="1" ht="66" customHeight="1">
      <c r="A82" s="809"/>
      <c r="B82" s="809"/>
      <c r="C82" s="809"/>
      <c r="D82" s="809"/>
      <c r="E82" s="809"/>
      <c r="F82" s="338">
        <v>1</v>
      </c>
      <c r="G82" s="338"/>
      <c r="H82" s="338"/>
      <c r="I82" s="802"/>
      <c r="J82" s="802"/>
      <c r="K82" s="342"/>
      <c r="L82" s="337" t="e">
        <f>mergeValue(A82)&amp;"."&amp;mergeValue(B82)&amp;"."&amp;mergeValue(C82)&amp;"."&amp;mergeValue(D82)&amp;"."&amp;mergeValue(E82)&amp;"."&amp;mergeValue(F82)</f>
        <v>#NAME?</v>
      </c>
      <c r="M82" s="331"/>
      <c r="N82" s="297"/>
      <c r="O82" s="693"/>
      <c r="P82" s="191"/>
      <c r="Q82" s="191"/>
      <c r="R82" s="807"/>
      <c r="S82" s="805" t="s">
        <v>87</v>
      </c>
      <c r="T82" s="807"/>
      <c r="U82" s="805" t="s">
        <v>87</v>
      </c>
      <c r="V82" s="693"/>
      <c r="W82" s="191"/>
      <c r="X82" s="191"/>
      <c r="Y82" s="807"/>
      <c r="Z82" s="805" t="s">
        <v>87</v>
      </c>
      <c r="AA82" s="807"/>
      <c r="AB82" s="805" t="s">
        <v>88</v>
      </c>
      <c r="AC82" s="280"/>
      <c r="AD82" s="813" t="s">
        <v>666</v>
      </c>
      <c r="AE82" s="296" t="e">
        <f>strCheckDate(O83:AC83)</f>
        <v>#NAME?</v>
      </c>
      <c r="AF82" s="315"/>
      <c r="AG82" s="315">
        <f>IF(M82="","",M82)</f>
      </c>
      <c r="AH82" s="315"/>
      <c r="AI82" s="315"/>
      <c r="AJ82" s="315"/>
      <c r="AK82" s="296"/>
      <c r="AL82" s="296"/>
      <c r="AM82" s="296"/>
      <c r="AN82" s="296"/>
      <c r="AO82" s="296"/>
      <c r="AP82" s="296"/>
    </row>
    <row r="83" spans="1:42" s="34" customFormat="1" ht="14.25" customHeight="1" hidden="1">
      <c r="A83" s="809"/>
      <c r="B83" s="809"/>
      <c r="C83" s="809"/>
      <c r="D83" s="809"/>
      <c r="E83" s="809"/>
      <c r="F83" s="338"/>
      <c r="G83" s="338"/>
      <c r="H83" s="338"/>
      <c r="I83" s="802"/>
      <c r="J83" s="802"/>
      <c r="K83" s="342"/>
      <c r="L83" s="170"/>
      <c r="M83" s="204"/>
      <c r="N83" s="297"/>
      <c r="O83" s="297"/>
      <c r="P83" s="294"/>
      <c r="Q83" s="295" t="str">
        <f>R82&amp;"-"&amp;T82</f>
        <v>-</v>
      </c>
      <c r="R83" s="807"/>
      <c r="S83" s="805"/>
      <c r="T83" s="808"/>
      <c r="U83" s="805"/>
      <c r="V83" s="297"/>
      <c r="W83" s="294"/>
      <c r="X83" s="295" t="str">
        <f>Y82&amp;"-"&amp;AA82</f>
        <v>-</v>
      </c>
      <c r="Y83" s="807"/>
      <c r="Z83" s="805"/>
      <c r="AA83" s="808"/>
      <c r="AB83" s="805"/>
      <c r="AC83" s="280"/>
      <c r="AD83" s="814"/>
      <c r="AE83" s="296"/>
      <c r="AF83" s="315"/>
      <c r="AG83" s="315"/>
      <c r="AH83" s="315"/>
      <c r="AI83" s="315"/>
      <c r="AJ83" s="315"/>
      <c r="AK83" s="296"/>
      <c r="AL83" s="296"/>
      <c r="AM83" s="296"/>
      <c r="AN83" s="296"/>
      <c r="AO83" s="296"/>
      <c r="AP83" s="296"/>
    </row>
    <row r="84" spans="1:42" ht="15" customHeight="1">
      <c r="A84" s="809"/>
      <c r="B84" s="809"/>
      <c r="C84" s="809"/>
      <c r="D84" s="809"/>
      <c r="E84" s="809"/>
      <c r="F84" s="338"/>
      <c r="G84" s="338"/>
      <c r="H84" s="338"/>
      <c r="I84" s="802"/>
      <c r="J84" s="802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56"/>
      <c r="W84" s="156"/>
      <c r="X84" s="156"/>
      <c r="Y84" s="260"/>
      <c r="Z84" s="197"/>
      <c r="AA84" s="197"/>
      <c r="AB84" s="197"/>
      <c r="AC84" s="185"/>
      <c r="AD84" s="81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</row>
    <row r="85" spans="1:42" ht="14.25">
      <c r="A85" s="809"/>
      <c r="B85" s="809"/>
      <c r="C85" s="809"/>
      <c r="D85" s="809"/>
      <c r="E85" s="338"/>
      <c r="F85" s="473"/>
      <c r="G85" s="473"/>
      <c r="H85" s="473"/>
      <c r="I85" s="802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56"/>
      <c r="W85" s="156"/>
      <c r="X85" s="156"/>
      <c r="Y85" s="260"/>
      <c r="Z85" s="197"/>
      <c r="AA85" s="197"/>
      <c r="AB85" s="196"/>
      <c r="AC85" s="197"/>
      <c r="AD85" s="18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</row>
    <row r="86" spans="1:42" ht="14.25">
      <c r="A86" s="809"/>
      <c r="B86" s="809"/>
      <c r="C86" s="809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56"/>
      <c r="W86" s="156"/>
      <c r="X86" s="156"/>
      <c r="Y86" s="260"/>
      <c r="Z86" s="197"/>
      <c r="AA86" s="197"/>
      <c r="AB86" s="196"/>
      <c r="AC86" s="197"/>
      <c r="AD86" s="18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</row>
    <row r="87" spans="1:42" ht="14.25">
      <c r="A87" s="809"/>
      <c r="B87" s="809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61"/>
      <c r="W87" s="161"/>
      <c r="X87" s="161"/>
      <c r="Y87" s="260"/>
      <c r="Z87" s="197"/>
      <c r="AA87" s="197"/>
      <c r="AB87" s="196"/>
      <c r="AC87" s="197"/>
      <c r="AD87" s="18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</row>
    <row r="88" spans="1:42" ht="14.25">
      <c r="A88" s="809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61"/>
      <c r="W88" s="161"/>
      <c r="X88" s="161"/>
      <c r="Y88" s="260"/>
      <c r="Z88" s="197"/>
      <c r="AA88" s="197"/>
      <c r="AB88" s="196"/>
      <c r="AC88" s="197"/>
      <c r="AD88" s="18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</row>
    <row r="89" spans="1:35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7:22" s="33" customFormat="1" ht="16.5" customHeight="1" hidden="1">
      <c r="G90" s="33" t="s">
        <v>15</v>
      </c>
      <c r="I90" s="33" t="s">
        <v>71</v>
      </c>
      <c r="V90" s="182"/>
    </row>
    <row r="91" spans="24:26" ht="16.5" customHeight="1" hidden="1">
      <c r="X91" s="126"/>
      <c r="Y91" s="42"/>
      <c r="Z91" s="42"/>
    </row>
    <row r="92" spans="7:40" ht="16.5" customHeight="1" hidden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3"/>
      <c r="P92" s="864"/>
      <c r="Q92" s="864"/>
      <c r="R92" s="864"/>
      <c r="S92" s="864"/>
      <c r="T92" s="864"/>
      <c r="U92" s="864"/>
      <c r="V92" s="864"/>
      <c r="W92" s="864"/>
      <c r="X92" s="864"/>
      <c r="Y92" s="864"/>
      <c r="Z92" s="864"/>
      <c r="AA92" s="865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7:40" s="34" customFormat="1" ht="15" customHeight="1" hidden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63"/>
      <c r="P93" s="864"/>
      <c r="Q93" s="864"/>
      <c r="R93" s="864"/>
      <c r="S93" s="864"/>
      <c r="T93" s="864"/>
      <c r="U93" s="864"/>
      <c r="V93" s="864"/>
      <c r="W93" s="864"/>
      <c r="X93" s="864"/>
      <c r="Y93" s="864"/>
      <c r="Z93" s="864"/>
      <c r="AA93" s="865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7:40" s="34" customFormat="1" ht="15" customHeight="1" hidden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63"/>
      <c r="P94" s="864"/>
      <c r="Q94" s="864"/>
      <c r="R94" s="864"/>
      <c r="S94" s="864"/>
      <c r="T94" s="864"/>
      <c r="U94" s="864"/>
      <c r="V94" s="864"/>
      <c r="W94" s="864"/>
      <c r="X94" s="864"/>
      <c r="Y94" s="864"/>
      <c r="Z94" s="864"/>
      <c r="AA94" s="865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7:40" s="34" customFormat="1" ht="15" customHeight="1" hidden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63"/>
      <c r="P95" s="864"/>
      <c r="Q95" s="864"/>
      <c r="R95" s="864"/>
      <c r="S95" s="864"/>
      <c r="T95" s="864"/>
      <c r="U95" s="864"/>
      <c r="V95" s="864"/>
      <c r="W95" s="864"/>
      <c r="X95" s="864"/>
      <c r="Y95" s="864"/>
      <c r="Z95" s="864"/>
      <c r="AA95" s="865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7:40" s="34" customFormat="1" ht="0" customHeight="1" hidden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customHeight="1" hidden="1">
      <c r="G97" s="201"/>
      <c r="H97" s="199"/>
      <c r="I97" s="905"/>
      <c r="J97" s="302"/>
      <c r="K97" s="202"/>
      <c r="L97" s="169" t="s">
        <v>22</v>
      </c>
      <c r="M97" s="172" t="s">
        <v>10</v>
      </c>
      <c r="N97" s="270"/>
      <c r="O97" s="866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8"/>
      <c r="AB97" s="187"/>
      <c r="AC97" s="296"/>
      <c r="AD97" s="315" t="e">
        <f>strCheckUnique(AE97:AE103)</f>
        <v>#NAME?</v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customHeight="1" hidden="1">
      <c r="G98" s="201"/>
      <c r="H98" s="199">
        <v>1</v>
      </c>
      <c r="I98" s="905"/>
      <c r="J98" s="835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W98&amp;"-"&amp;Y98</f>
        <v>-</v>
      </c>
      <c r="W98" s="880"/>
      <c r="X98" s="805" t="s">
        <v>87</v>
      </c>
      <c r="Y98" s="880"/>
      <c r="Z98" s="873" t="s">
        <v>88</v>
      </c>
      <c r="AA98" s="125"/>
      <c r="AB98" s="187"/>
      <c r="AC98" s="296" t="e">
        <f>strCheckDate(O98:AA98)</f>
        <v>#NAME?</v>
      </c>
      <c r="AD98" s="315"/>
      <c r="AE98" s="315">
        <f>IF(M98="","",M98)</f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" customHeight="1" hidden="1">
      <c r="G99" s="201"/>
      <c r="H99" s="199"/>
      <c r="I99" s="905"/>
      <c r="J99" s="835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81"/>
      <c r="X99" s="805"/>
      <c r="Y99" s="881"/>
      <c r="Z99" s="874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customHeight="1" hidden="1">
      <c r="G100" s="201"/>
      <c r="H100" s="199"/>
      <c r="I100" s="905"/>
      <c r="J100" s="835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W100&amp;"-"&amp;Y100</f>
        <v>-</v>
      </c>
      <c r="W100" s="880"/>
      <c r="X100" s="805" t="s">
        <v>87</v>
      </c>
      <c r="Y100" s="880"/>
      <c r="Z100" s="873" t="s">
        <v>88</v>
      </c>
      <c r="AA100" s="285"/>
      <c r="AB100" s="185"/>
      <c r="AC100" s="296" t="e">
        <f>strCheckDate(O100:AA100)</f>
        <v>#NAME?</v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" customHeight="1" hidden="1">
      <c r="G101" s="201"/>
      <c r="H101" s="199"/>
      <c r="I101" s="905"/>
      <c r="J101" s="835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81"/>
      <c r="X101" s="805"/>
      <c r="Y101" s="881"/>
      <c r="Z101" s="874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customHeight="1" hidden="1">
      <c r="G102" s="201"/>
      <c r="H102" s="199"/>
      <c r="I102" s="905"/>
      <c r="J102" s="835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customHeight="1" hidden="1">
      <c r="G103" s="201"/>
      <c r="H103" s="200"/>
      <c r="I103" s="905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customHeight="1" hidden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customHeight="1" hidden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customHeight="1" hidden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customHeight="1" hidden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customHeight="1" hidden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customHeight="1" hidden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ht="16.5" customHeight="1" hidden="1"/>
    <row r="111" ht="16.5" customHeight="1" hidden="1"/>
    <row r="112" spans="7:21" s="33" customFormat="1" ht="16.5" customHeight="1" hidden="1">
      <c r="G112" s="33" t="s">
        <v>15</v>
      </c>
      <c r="I112" s="33" t="s">
        <v>72</v>
      </c>
      <c r="U112" s="182"/>
    </row>
    <row r="113" spans="20:21" ht="16.5" customHeight="1" hidden="1">
      <c r="T113" s="126"/>
      <c r="U113" s="42"/>
    </row>
    <row r="114" spans="7:35" ht="16.5" customHeight="1" hidden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3"/>
      <c r="P114" s="864"/>
      <c r="Q114" s="864"/>
      <c r="R114" s="864"/>
      <c r="S114" s="864"/>
      <c r="T114" s="864"/>
      <c r="U114" s="864"/>
      <c r="V114" s="865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customHeight="1" hidden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63"/>
      <c r="P115" s="864"/>
      <c r="Q115" s="864"/>
      <c r="R115" s="864"/>
      <c r="S115" s="864"/>
      <c r="T115" s="864"/>
      <c r="U115" s="864"/>
      <c r="V115" s="865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customHeight="1" hidden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63"/>
      <c r="P116" s="864"/>
      <c r="Q116" s="864"/>
      <c r="R116" s="864"/>
      <c r="S116" s="864"/>
      <c r="T116" s="864"/>
      <c r="U116" s="864"/>
      <c r="V116" s="865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customHeight="1" hidden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63"/>
      <c r="P117" s="864"/>
      <c r="Q117" s="864"/>
      <c r="R117" s="864"/>
      <c r="S117" s="864"/>
      <c r="T117" s="864"/>
      <c r="U117" s="864"/>
      <c r="V117" s="865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75" customHeight="1" hidden="1">
      <c r="G118" s="179"/>
      <c r="H118" s="177"/>
      <c r="I118" s="834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customHeight="1" hidden="1">
      <c r="G119" s="181"/>
      <c r="H119" s="177"/>
      <c r="I119" s="834"/>
      <c r="J119" s="835"/>
      <c r="L119" s="169" t="s">
        <v>22</v>
      </c>
      <c r="M119" s="172" t="s">
        <v>10</v>
      </c>
      <c r="N119" s="270"/>
      <c r="O119" s="866"/>
      <c r="P119" s="867"/>
      <c r="Q119" s="867"/>
      <c r="R119" s="867"/>
      <c r="S119" s="867"/>
      <c r="T119" s="867"/>
      <c r="U119" s="867"/>
      <c r="V119" s="868"/>
      <c r="W119" s="187"/>
      <c r="X119" s="296"/>
      <c r="Y119" s="315" t="e">
        <f>strCheckUnique(Z119:Z122)</f>
        <v>#NAME?</v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6.5" customHeight="1" hidden="1">
      <c r="G120" s="181"/>
      <c r="H120" s="177">
        <v>1</v>
      </c>
      <c r="I120" s="834"/>
      <c r="J120" s="835"/>
      <c r="K120" s="202"/>
      <c r="L120" s="170"/>
      <c r="M120" s="173"/>
      <c r="N120" s="204"/>
      <c r="O120" s="191"/>
      <c r="P120" s="191"/>
      <c r="Q120" s="191"/>
      <c r="R120" s="869"/>
      <c r="S120" s="871" t="s">
        <v>87</v>
      </c>
      <c r="T120" s="869"/>
      <c r="U120" s="873" t="s">
        <v>88</v>
      </c>
      <c r="V120" s="184"/>
      <c r="W120" s="187"/>
      <c r="X120" s="296" t="e">
        <f>strCheckDate(O121:V121)</f>
        <v>#NAME?</v>
      </c>
      <c r="Y120" s="315"/>
      <c r="Z120" s="315">
        <f>IF(M120="","",M120)</f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" customHeight="1" hidden="1">
      <c r="G121" s="181"/>
      <c r="H121" s="177"/>
      <c r="I121" s="834"/>
      <c r="J121" s="835"/>
      <c r="K121" s="202"/>
      <c r="L121" s="193"/>
      <c r="M121" s="204"/>
      <c r="N121" s="204"/>
      <c r="O121" s="204"/>
      <c r="P121" s="204"/>
      <c r="Q121" s="295" t="str">
        <f>R120&amp;"-"&amp;T120</f>
        <v>-</v>
      </c>
      <c r="R121" s="870"/>
      <c r="S121" s="872"/>
      <c r="T121" s="870"/>
      <c r="U121" s="874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customHeight="1" hidden="1">
      <c r="G122" s="181"/>
      <c r="H122" s="179"/>
      <c r="I122" s="834"/>
      <c r="J122" s="835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customHeight="1" hidden="1">
      <c r="G123" s="179"/>
      <c r="H123" s="179"/>
      <c r="I123" s="834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customHeight="1" hidden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customHeight="1" hidden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customHeight="1" hidden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customHeight="1" hidden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24:34" ht="16.5" customHeight="1" hidden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4" s="33" customFormat="1" ht="16.5" customHeight="1" hidden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20:34" ht="16.5" customHeight="1" hidden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customHeight="1" hidden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3"/>
      <c r="P131" s="864"/>
      <c r="Q131" s="864"/>
      <c r="R131" s="864"/>
      <c r="S131" s="864"/>
      <c r="T131" s="864"/>
      <c r="U131" s="864"/>
      <c r="V131" s="865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customHeight="1" hidden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63"/>
      <c r="P132" s="864"/>
      <c r="Q132" s="864"/>
      <c r="R132" s="864"/>
      <c r="S132" s="864"/>
      <c r="T132" s="864"/>
      <c r="U132" s="864"/>
      <c r="V132" s="865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customHeight="1" hidden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63"/>
      <c r="P133" s="864"/>
      <c r="Q133" s="864"/>
      <c r="R133" s="864"/>
      <c r="S133" s="864"/>
      <c r="T133" s="864"/>
      <c r="U133" s="864"/>
      <c r="V133" s="865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customHeight="1" hidden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63"/>
      <c r="P134" s="864"/>
      <c r="Q134" s="864"/>
      <c r="R134" s="864"/>
      <c r="S134" s="864"/>
      <c r="T134" s="864"/>
      <c r="U134" s="864"/>
      <c r="V134" s="865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75" customHeight="1" hidden="1">
      <c r="G135" s="179"/>
      <c r="H135" s="177"/>
      <c r="I135" s="834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customHeight="1" hidden="1">
      <c r="G136" s="181"/>
      <c r="H136" s="177"/>
      <c r="I136" s="834"/>
      <c r="J136" s="835"/>
      <c r="L136" s="169" t="s">
        <v>22</v>
      </c>
      <c r="M136" s="172" t="s">
        <v>10</v>
      </c>
      <c r="N136" s="270"/>
      <c r="O136" s="866"/>
      <c r="P136" s="867"/>
      <c r="Q136" s="867"/>
      <c r="R136" s="867"/>
      <c r="S136" s="867"/>
      <c r="T136" s="867"/>
      <c r="U136" s="867"/>
      <c r="V136" s="868"/>
      <c r="W136" s="187"/>
      <c r="X136" s="296"/>
      <c r="Y136" s="315" t="e">
        <f>strCheckUnique(Z136:Z139)</f>
        <v>#NAME?</v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6.5" customHeight="1" hidden="1">
      <c r="G137" s="181"/>
      <c r="H137" s="177">
        <v>1</v>
      </c>
      <c r="I137" s="834"/>
      <c r="J137" s="835"/>
      <c r="K137" s="202"/>
      <c r="L137" s="170"/>
      <c r="M137" s="173"/>
      <c r="N137" s="204"/>
      <c r="O137" s="191"/>
      <c r="P137" s="191"/>
      <c r="Q137" s="191"/>
      <c r="R137" s="869"/>
      <c r="S137" s="871" t="s">
        <v>87</v>
      </c>
      <c r="T137" s="869"/>
      <c r="U137" s="873" t="s">
        <v>88</v>
      </c>
      <c r="V137" s="184"/>
      <c r="W137" s="187"/>
      <c r="X137" s="296" t="e">
        <f>strCheckDate(O138:V138)</f>
        <v>#NAME?</v>
      </c>
      <c r="Y137" s="315"/>
      <c r="Z137" s="315">
        <f>IF(M137="","",M137)</f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" customHeight="1" hidden="1">
      <c r="G138" s="181"/>
      <c r="H138" s="177"/>
      <c r="I138" s="834"/>
      <c r="J138" s="835"/>
      <c r="K138" s="202"/>
      <c r="L138" s="193"/>
      <c r="M138" s="204"/>
      <c r="N138" s="204"/>
      <c r="O138" s="204"/>
      <c r="P138" s="204"/>
      <c r="Q138" s="295" t="str">
        <f>R137&amp;"-"&amp;T137</f>
        <v>-</v>
      </c>
      <c r="R138" s="870"/>
      <c r="S138" s="872"/>
      <c r="T138" s="870"/>
      <c r="U138" s="874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customHeight="1" hidden="1">
      <c r="G139" s="181"/>
      <c r="H139" s="179"/>
      <c r="I139" s="834"/>
      <c r="J139" s="835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customHeight="1" hidden="1">
      <c r="G140" s="179"/>
      <c r="H140" s="179"/>
      <c r="I140" s="834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customHeight="1" hidden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customHeight="1" hidden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customHeight="1" hidden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customHeight="1" hidden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24:34" ht="16.5" customHeight="1" hidden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4" s="33" customFormat="1" ht="16.5" customHeight="1" hidden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20:34" ht="16.5" customHeight="1" hidden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customHeight="1" hidden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3"/>
      <c r="P148" s="864"/>
      <c r="Q148" s="864"/>
      <c r="R148" s="864"/>
      <c r="S148" s="864"/>
      <c r="T148" s="864"/>
      <c r="U148" s="864"/>
      <c r="V148" s="865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customHeight="1" hidden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63"/>
      <c r="P149" s="864"/>
      <c r="Q149" s="864"/>
      <c r="R149" s="864"/>
      <c r="S149" s="864"/>
      <c r="T149" s="864"/>
      <c r="U149" s="864"/>
      <c r="V149" s="865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customHeight="1" hidden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63"/>
      <c r="P150" s="864"/>
      <c r="Q150" s="864"/>
      <c r="R150" s="864"/>
      <c r="S150" s="864"/>
      <c r="T150" s="864"/>
      <c r="U150" s="864"/>
      <c r="V150" s="865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customHeight="1" hidden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63"/>
      <c r="P151" s="864"/>
      <c r="Q151" s="864"/>
      <c r="R151" s="864"/>
      <c r="S151" s="864"/>
      <c r="T151" s="864"/>
      <c r="U151" s="864"/>
      <c r="V151" s="865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75" customHeight="1" hidden="1">
      <c r="G152" s="179"/>
      <c r="H152" s="177"/>
      <c r="I152" s="834"/>
      <c r="J152" s="180"/>
      <c r="L152" s="169" t="s">
        <v>12</v>
      </c>
      <c r="M152" s="171" t="s">
        <v>9</v>
      </c>
      <c r="N152" s="190"/>
      <c r="O152" s="820"/>
      <c r="P152" s="821"/>
      <c r="Q152" s="821"/>
      <c r="R152" s="821"/>
      <c r="S152" s="821"/>
      <c r="T152" s="821"/>
      <c r="U152" s="821"/>
      <c r="V152" s="822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customHeight="1" hidden="1">
      <c r="G153" s="181"/>
      <c r="H153" s="177"/>
      <c r="I153" s="834"/>
      <c r="J153" s="835"/>
      <c r="L153" s="169" t="s">
        <v>22</v>
      </c>
      <c r="M153" s="172" t="s">
        <v>10</v>
      </c>
      <c r="N153" s="270"/>
      <c r="O153" s="866"/>
      <c r="P153" s="867"/>
      <c r="Q153" s="867"/>
      <c r="R153" s="867"/>
      <c r="S153" s="867"/>
      <c r="T153" s="867"/>
      <c r="U153" s="867"/>
      <c r="V153" s="868"/>
      <c r="W153" s="187"/>
      <c r="X153" s="296"/>
      <c r="Y153" s="315" t="e">
        <f>strCheckUnique(Z153:Z156)</f>
        <v>#NAME?</v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customHeight="1" hidden="1">
      <c r="G154" s="181"/>
      <c r="H154" s="177">
        <v>1</v>
      </c>
      <c r="I154" s="834"/>
      <c r="J154" s="835"/>
      <c r="K154" s="202"/>
      <c r="L154" s="170"/>
      <c r="M154" s="173"/>
      <c r="N154" s="204"/>
      <c r="O154" s="322"/>
      <c r="P154" s="191"/>
      <c r="Q154" s="191"/>
      <c r="R154" s="869"/>
      <c r="S154" s="871" t="s">
        <v>87</v>
      </c>
      <c r="T154" s="869"/>
      <c r="U154" s="873" t="s">
        <v>88</v>
      </c>
      <c r="V154" s="184"/>
      <c r="W154" s="187"/>
      <c r="X154" s="296" t="e">
        <f>strCheckDate(O155:V155)</f>
        <v>#NAME?</v>
      </c>
      <c r="Y154" s="315"/>
      <c r="Z154" s="315">
        <f>IF(M154="","",M154)</f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" customHeight="1" hidden="1">
      <c r="G155" s="181"/>
      <c r="H155" s="177"/>
      <c r="I155" s="834"/>
      <c r="J155" s="835"/>
      <c r="K155" s="202"/>
      <c r="L155" s="193"/>
      <c r="M155" s="204"/>
      <c r="N155" s="204"/>
      <c r="O155" s="204"/>
      <c r="P155" s="204"/>
      <c r="Q155" s="295" t="str">
        <f>R154&amp;"-"&amp;T154</f>
        <v>-</v>
      </c>
      <c r="R155" s="870"/>
      <c r="S155" s="872"/>
      <c r="T155" s="870"/>
      <c r="U155" s="874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customHeight="1" hidden="1">
      <c r="G156" s="181"/>
      <c r="H156" s="179"/>
      <c r="I156" s="834"/>
      <c r="J156" s="835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customHeight="1" hidden="1">
      <c r="G157" s="179"/>
      <c r="H157" s="179"/>
      <c r="I157" s="834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customHeight="1" hidden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customHeight="1" hidden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customHeight="1" hidden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7:35" ht="7.5" customHeight="1" hidden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30" s="33" customFormat="1" ht="16.5" customHeight="1">
      <c r="A163" s="33" t="s">
        <v>15</v>
      </c>
      <c r="C163" s="33" t="s">
        <v>211</v>
      </c>
      <c r="AD163" s="182"/>
    </row>
    <row r="164" ht="16.5" customHeight="1">
      <c r="AD164" s="42"/>
    </row>
    <row r="165" spans="12:39" ht="16.5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1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 t="e">
        <f>mergeValue(A166)</f>
        <v>#NAME?</v>
      </c>
      <c r="M166" s="572" t="s">
        <v>23</v>
      </c>
      <c r="N166" s="903"/>
      <c r="O166" s="904"/>
      <c r="P166" s="904"/>
      <c r="Q166" s="904"/>
      <c r="R166" s="904"/>
      <c r="S166" s="904"/>
      <c r="T166" s="904"/>
      <c r="U166" s="904"/>
      <c r="V166" s="904"/>
      <c r="W166" s="904"/>
      <c r="X166" s="904"/>
      <c r="Y166" s="904"/>
      <c r="Z166" s="904"/>
      <c r="AA166" s="904"/>
      <c r="AB166" s="904"/>
      <c r="AC166" s="904"/>
      <c r="AD166" s="904"/>
      <c r="AE166" s="904"/>
      <c r="AF166" s="904"/>
      <c r="AG166" s="904"/>
      <c r="AH166" s="904"/>
      <c r="AI166" s="904"/>
      <c r="AJ166" s="904"/>
      <c r="AK166" s="904"/>
      <c r="AL166" s="855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31"/>
      <c r="B167" s="831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e">
        <f>mergeValue(A167)&amp;"."&amp;mergeValue(B167)</f>
        <v>#NAME?</v>
      </c>
      <c r="M167" s="158" t="s">
        <v>18</v>
      </c>
      <c r="N167" s="878"/>
      <c r="O167" s="879"/>
      <c r="P167" s="879"/>
      <c r="Q167" s="879"/>
      <c r="R167" s="879"/>
      <c r="S167" s="879"/>
      <c r="T167" s="879"/>
      <c r="U167" s="879"/>
      <c r="V167" s="879"/>
      <c r="W167" s="879"/>
      <c r="X167" s="879"/>
      <c r="Y167" s="879"/>
      <c r="Z167" s="879"/>
      <c r="AA167" s="879"/>
      <c r="AB167" s="879"/>
      <c r="AC167" s="879"/>
      <c r="AD167" s="879"/>
      <c r="AE167" s="879"/>
      <c r="AF167" s="879"/>
      <c r="AG167" s="879"/>
      <c r="AH167" s="879"/>
      <c r="AI167" s="879"/>
      <c r="AJ167" s="879"/>
      <c r="AK167" s="879"/>
      <c r="AL167" s="851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31"/>
      <c r="B168" s="831"/>
      <c r="C168" s="831">
        <v>1</v>
      </c>
      <c r="D168" s="296"/>
      <c r="E168" s="296"/>
      <c r="F168" s="346"/>
      <c r="G168" s="562"/>
      <c r="H168" s="562"/>
      <c r="I168" s="218"/>
      <c r="J168" s="46"/>
      <c r="L168" s="337" t="e">
        <f>mergeValue(A168)&amp;"."&amp;mergeValue(B168)&amp;"."&amp;mergeValue(C168)</f>
        <v>#NAME?</v>
      </c>
      <c r="M168" s="159" t="s">
        <v>400</v>
      </c>
      <c r="N168" s="878"/>
      <c r="O168" s="879"/>
      <c r="P168" s="879"/>
      <c r="Q168" s="879"/>
      <c r="R168" s="879"/>
      <c r="S168" s="879"/>
      <c r="T168" s="879"/>
      <c r="U168" s="879"/>
      <c r="V168" s="879"/>
      <c r="W168" s="879"/>
      <c r="X168" s="879"/>
      <c r="Y168" s="879"/>
      <c r="Z168" s="879"/>
      <c r="AA168" s="879"/>
      <c r="AB168" s="879"/>
      <c r="AC168" s="879"/>
      <c r="AD168" s="879"/>
      <c r="AE168" s="879"/>
      <c r="AF168" s="879"/>
      <c r="AG168" s="879"/>
      <c r="AH168" s="879"/>
      <c r="AI168" s="879"/>
      <c r="AJ168" s="879"/>
      <c r="AK168" s="879"/>
      <c r="AL168" s="851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19.5" customHeight="1">
      <c r="A169" s="831"/>
      <c r="B169" s="831"/>
      <c r="C169" s="831"/>
      <c r="D169" s="831">
        <v>1</v>
      </c>
      <c r="E169" s="296"/>
      <c r="F169" s="346"/>
      <c r="G169" s="562"/>
      <c r="H169" s="562"/>
      <c r="I169" s="834"/>
      <c r="J169" s="835"/>
      <c r="K169" s="802"/>
      <c r="L169" s="836" t="e">
        <f>mergeValue(A169)&amp;"."&amp;mergeValue(B169)&amp;"."&amp;mergeValue(C169)&amp;"."&amp;mergeValue(D169)</f>
        <v>#NAME?</v>
      </c>
      <c r="M169" s="837"/>
      <c r="N169" s="805" t="s">
        <v>87</v>
      </c>
      <c r="O169" s="823"/>
      <c r="P169" s="826" t="s">
        <v>96</v>
      </c>
      <c r="Q169" s="827"/>
      <c r="R169" s="805" t="s">
        <v>88</v>
      </c>
      <c r="S169" s="823"/>
      <c r="T169" s="824">
        <v>1</v>
      </c>
      <c r="U169" s="828"/>
      <c r="V169" s="805" t="s">
        <v>88</v>
      </c>
      <c r="W169" s="823"/>
      <c r="X169" s="824">
        <v>1</v>
      </c>
      <c r="Y169" s="825"/>
      <c r="Z169" s="805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01" t="s">
        <v>668</v>
      </c>
      <c r="AN169" s="296" t="e">
        <f>strCheckDateOnDP(AD169:AL169,List06_9_DP)</f>
        <v>#NAME?</v>
      </c>
      <c r="AO169" s="315">
        <f>IF(AND(COUNTIF(AP165:AP165,AP169)&gt;1,AP169&lt;&gt;""),"ErrUnique:HasDoubleConn","")</f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19.5" customHeight="1">
      <c r="A170" s="831"/>
      <c r="B170" s="831"/>
      <c r="C170" s="831"/>
      <c r="D170" s="831"/>
      <c r="E170" s="296"/>
      <c r="F170" s="346"/>
      <c r="G170" s="562"/>
      <c r="H170" s="562"/>
      <c r="I170" s="834"/>
      <c r="J170" s="835"/>
      <c r="K170" s="802"/>
      <c r="L170" s="836"/>
      <c r="M170" s="837"/>
      <c r="N170" s="805"/>
      <c r="O170" s="823"/>
      <c r="P170" s="826"/>
      <c r="Q170" s="827"/>
      <c r="R170" s="805"/>
      <c r="S170" s="823"/>
      <c r="T170" s="824"/>
      <c r="U170" s="829"/>
      <c r="V170" s="805"/>
      <c r="W170" s="823"/>
      <c r="X170" s="824"/>
      <c r="Y170" s="825"/>
      <c r="Z170" s="805"/>
      <c r="AA170" s="429"/>
      <c r="AB170" s="209"/>
      <c r="AC170" s="209"/>
      <c r="AD170" s="259"/>
      <c r="AE170" s="259"/>
      <c r="AF170" s="259"/>
      <c r="AG170" s="298" t="str">
        <f>AH169&amp;"-"&amp;AJ169</f>
        <v>-</v>
      </c>
      <c r="AH170" s="298"/>
      <c r="AI170" s="298"/>
      <c r="AJ170" s="298"/>
      <c r="AK170" s="298" t="s">
        <v>88</v>
      </c>
      <c r="AL170" s="432"/>
      <c r="AM170" s="801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19.5" customHeight="1">
      <c r="A171" s="831"/>
      <c r="B171" s="831"/>
      <c r="C171" s="831"/>
      <c r="D171" s="831"/>
      <c r="E171" s="296"/>
      <c r="F171" s="346"/>
      <c r="G171" s="562"/>
      <c r="H171" s="562"/>
      <c r="I171" s="834"/>
      <c r="J171" s="835"/>
      <c r="K171" s="802"/>
      <c r="L171" s="836"/>
      <c r="M171" s="837"/>
      <c r="N171" s="805"/>
      <c r="O171" s="823"/>
      <c r="P171" s="826"/>
      <c r="Q171" s="827"/>
      <c r="R171" s="805"/>
      <c r="S171" s="823"/>
      <c r="T171" s="824"/>
      <c r="U171" s="830"/>
      <c r="V171" s="805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01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19.5" customHeight="1">
      <c r="A172" s="831"/>
      <c r="B172" s="831"/>
      <c r="C172" s="831"/>
      <c r="D172" s="831"/>
      <c r="E172" s="296"/>
      <c r="F172" s="346"/>
      <c r="G172" s="562"/>
      <c r="H172" s="562"/>
      <c r="I172" s="834"/>
      <c r="J172" s="835"/>
      <c r="K172" s="802"/>
      <c r="L172" s="836"/>
      <c r="M172" s="837"/>
      <c r="N172" s="805"/>
      <c r="O172" s="823"/>
      <c r="P172" s="826"/>
      <c r="Q172" s="827"/>
      <c r="R172" s="805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01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19.5" customHeight="1">
      <c r="A173" s="831"/>
      <c r="B173" s="831"/>
      <c r="C173" s="831"/>
      <c r="D173" s="831"/>
      <c r="E173" s="348"/>
      <c r="F173" s="349"/>
      <c r="G173" s="348"/>
      <c r="H173" s="348"/>
      <c r="I173" s="834"/>
      <c r="J173" s="835"/>
      <c r="K173" s="802"/>
      <c r="L173" s="836"/>
      <c r="M173" s="837"/>
      <c r="N173" s="805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01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31"/>
      <c r="B174" s="831"/>
      <c r="C174" s="831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1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31"/>
      <c r="B175" s="831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31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6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7:47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20" s="33" customFormat="1" ht="16.5" customHeight="1">
      <c r="A179" s="33" t="s">
        <v>15</v>
      </c>
      <c r="C179" s="33" t="s">
        <v>212</v>
      </c>
      <c r="T179" s="182"/>
    </row>
    <row r="180" spans="12:38" ht="16.5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49" s="34" customFormat="1" ht="22.5" customHeight="1">
      <c r="A181" s="831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 t="e">
        <f>mergeValue(A181)</f>
        <v>#NAME?</v>
      </c>
      <c r="M181" s="208" t="s">
        <v>23</v>
      </c>
      <c r="N181" s="903"/>
      <c r="O181" s="904"/>
      <c r="P181" s="904"/>
      <c r="Q181" s="904"/>
      <c r="R181" s="904"/>
      <c r="S181" s="904"/>
      <c r="T181" s="904"/>
      <c r="U181" s="904"/>
      <c r="V181" s="904"/>
      <c r="W181" s="904"/>
      <c r="X181" s="904"/>
      <c r="Y181" s="904"/>
      <c r="Z181" s="904"/>
      <c r="AA181" s="904"/>
      <c r="AB181" s="904"/>
      <c r="AC181" s="904"/>
      <c r="AD181" s="904"/>
      <c r="AE181" s="904"/>
      <c r="AF181" s="904"/>
      <c r="AG181" s="904"/>
      <c r="AH181" s="904"/>
      <c r="AI181" s="904"/>
      <c r="AJ181" s="904"/>
      <c r="AK181" s="855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49" s="34" customFormat="1" ht="22.5" customHeight="1">
      <c r="A182" s="831"/>
      <c r="B182" s="831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e">
        <f>mergeValue(A182)&amp;"."&amp;mergeValue(B182)</f>
        <v>#NAME?</v>
      </c>
      <c r="M182" s="158" t="s">
        <v>18</v>
      </c>
      <c r="N182" s="878"/>
      <c r="O182" s="879"/>
      <c r="P182" s="879"/>
      <c r="Q182" s="879"/>
      <c r="R182" s="879"/>
      <c r="S182" s="879"/>
      <c r="T182" s="879"/>
      <c r="U182" s="879"/>
      <c r="V182" s="879"/>
      <c r="W182" s="879"/>
      <c r="X182" s="879"/>
      <c r="Y182" s="879"/>
      <c r="Z182" s="879"/>
      <c r="AA182" s="879"/>
      <c r="AB182" s="879"/>
      <c r="AC182" s="879"/>
      <c r="AD182" s="879"/>
      <c r="AE182" s="879"/>
      <c r="AF182" s="879"/>
      <c r="AG182" s="879"/>
      <c r="AH182" s="879"/>
      <c r="AI182" s="879"/>
      <c r="AJ182" s="879"/>
      <c r="AK182" s="851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49" s="34" customFormat="1" ht="45" customHeight="1">
      <c r="A183" s="831"/>
      <c r="B183" s="831"/>
      <c r="C183" s="831">
        <v>1</v>
      </c>
      <c r="D183" s="296"/>
      <c r="E183" s="296"/>
      <c r="F183" s="346"/>
      <c r="G183" s="562"/>
      <c r="H183" s="562"/>
      <c r="I183" s="218"/>
      <c r="J183" s="46"/>
      <c r="L183" s="337" t="e">
        <f>mergeValue(A183)&amp;"."&amp;mergeValue(B183)&amp;"."&amp;mergeValue(C183)</f>
        <v>#NAME?</v>
      </c>
      <c r="M183" s="159" t="s">
        <v>400</v>
      </c>
      <c r="N183" s="878"/>
      <c r="O183" s="879"/>
      <c r="P183" s="879"/>
      <c r="Q183" s="879"/>
      <c r="R183" s="879"/>
      <c r="S183" s="879"/>
      <c r="T183" s="879"/>
      <c r="U183" s="879"/>
      <c r="V183" s="879"/>
      <c r="W183" s="879"/>
      <c r="X183" s="879"/>
      <c r="Y183" s="879"/>
      <c r="Z183" s="879"/>
      <c r="AA183" s="879"/>
      <c r="AB183" s="879"/>
      <c r="AC183" s="879"/>
      <c r="AD183" s="879"/>
      <c r="AE183" s="879"/>
      <c r="AF183" s="879"/>
      <c r="AG183" s="879"/>
      <c r="AH183" s="879"/>
      <c r="AI183" s="879"/>
      <c r="AJ183" s="879"/>
      <c r="AK183" s="851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49" s="34" customFormat="1" ht="19.5" customHeight="1">
      <c r="A184" s="831"/>
      <c r="B184" s="831"/>
      <c r="C184" s="831"/>
      <c r="D184" s="831">
        <v>1</v>
      </c>
      <c r="E184" s="296"/>
      <c r="F184" s="346"/>
      <c r="G184" s="562"/>
      <c r="H184" s="562"/>
      <c r="I184" s="834"/>
      <c r="J184" s="835"/>
      <c r="K184" s="802"/>
      <c r="L184" s="852" t="e">
        <f>mergeValue(A184)&amp;"."&amp;mergeValue(B184)&amp;"."&amp;mergeValue(C184)&amp;"."&amp;mergeValue(D184)</f>
        <v>#NAME?</v>
      </c>
      <c r="M184" s="845"/>
      <c r="N184" s="847"/>
      <c r="O184" s="826" t="s">
        <v>96</v>
      </c>
      <c r="P184" s="827"/>
      <c r="Q184" s="805" t="s">
        <v>88</v>
      </c>
      <c r="R184" s="823"/>
      <c r="S184" s="824">
        <v>1</v>
      </c>
      <c r="T184" s="828"/>
      <c r="U184" s="805" t="s">
        <v>88</v>
      </c>
      <c r="V184" s="823"/>
      <c r="W184" s="824" t="s">
        <v>96</v>
      </c>
      <c r="X184" s="825"/>
      <c r="Y184" s="805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01" t="s">
        <v>668</v>
      </c>
      <c r="AM184" s="296" t="e">
        <f>strCheckDateOnDP(AC184:AK184,List06_10_DP)</f>
        <v>#NAME?</v>
      </c>
      <c r="AN184" s="315">
        <f>IF(AND(COUNTIF(AO180:AO180,AO184)&gt;1,AO184&lt;&gt;""),"ErrUnique:HasDoubleConn","")</f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49" s="34" customFormat="1" ht="19.5" customHeight="1">
      <c r="A185" s="831"/>
      <c r="B185" s="831"/>
      <c r="C185" s="831"/>
      <c r="D185" s="831"/>
      <c r="E185" s="296"/>
      <c r="F185" s="346"/>
      <c r="G185" s="562"/>
      <c r="H185" s="562"/>
      <c r="I185" s="834"/>
      <c r="J185" s="835"/>
      <c r="K185" s="802"/>
      <c r="L185" s="836"/>
      <c r="M185" s="846"/>
      <c r="N185" s="847"/>
      <c r="O185" s="826"/>
      <c r="P185" s="827"/>
      <c r="Q185" s="805"/>
      <c r="R185" s="823"/>
      <c r="S185" s="824"/>
      <c r="T185" s="829"/>
      <c r="U185" s="805"/>
      <c r="V185" s="823"/>
      <c r="W185" s="824"/>
      <c r="X185" s="825"/>
      <c r="Y185" s="805"/>
      <c r="Z185" s="429"/>
      <c r="AA185" s="209"/>
      <c r="AB185" s="209"/>
      <c r="AC185" s="259"/>
      <c r="AD185" s="259"/>
      <c r="AE185" s="259"/>
      <c r="AF185" s="298" t="str">
        <f>AG184&amp;"-"&amp;AI184</f>
        <v>-</v>
      </c>
      <c r="AG185" s="298"/>
      <c r="AH185" s="298"/>
      <c r="AI185" s="298"/>
      <c r="AJ185" s="298" t="s">
        <v>88</v>
      </c>
      <c r="AK185" s="432"/>
      <c r="AL185" s="801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49" s="34" customFormat="1" ht="19.5" customHeight="1">
      <c r="A186" s="831"/>
      <c r="B186" s="831"/>
      <c r="C186" s="831"/>
      <c r="D186" s="831"/>
      <c r="E186" s="296"/>
      <c r="F186" s="346"/>
      <c r="G186" s="562"/>
      <c r="H186" s="562"/>
      <c r="I186" s="834"/>
      <c r="J186" s="835"/>
      <c r="K186" s="802"/>
      <c r="L186" s="836"/>
      <c r="M186" s="846"/>
      <c r="N186" s="847"/>
      <c r="O186" s="826"/>
      <c r="P186" s="827"/>
      <c r="Q186" s="805"/>
      <c r="R186" s="823"/>
      <c r="S186" s="824"/>
      <c r="T186" s="830"/>
      <c r="U186" s="805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01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49" s="34" customFormat="1" ht="19.5" customHeight="1">
      <c r="A187" s="831"/>
      <c r="B187" s="831"/>
      <c r="C187" s="831"/>
      <c r="D187" s="831"/>
      <c r="E187" s="296"/>
      <c r="F187" s="346"/>
      <c r="G187" s="562"/>
      <c r="H187" s="562"/>
      <c r="I187" s="834"/>
      <c r="J187" s="835"/>
      <c r="K187" s="802"/>
      <c r="L187" s="836"/>
      <c r="M187" s="846"/>
      <c r="N187" s="847"/>
      <c r="O187" s="826"/>
      <c r="P187" s="827"/>
      <c r="Q187" s="805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01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49" ht="19.5" customHeight="1">
      <c r="A188" s="831"/>
      <c r="B188" s="831"/>
      <c r="C188" s="831"/>
      <c r="D188" s="831"/>
      <c r="E188" s="348"/>
      <c r="F188" s="349"/>
      <c r="G188" s="348"/>
      <c r="H188" s="348"/>
      <c r="I188" s="834"/>
      <c r="J188" s="835"/>
      <c r="K188" s="802"/>
      <c r="L188" s="836"/>
      <c r="M188" s="846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01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49" ht="15" customHeight="1">
      <c r="A189" s="831"/>
      <c r="B189" s="831"/>
      <c r="C189" s="831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1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49" ht="15" customHeight="1">
      <c r="A190" s="831"/>
      <c r="B190" s="831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49" ht="15" customHeight="1">
      <c r="A191" s="831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6:49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7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7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7:29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7:30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7:31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7:31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7:31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7:28" ht="15" customHeight="1">
      <c r="G200" s="178"/>
      <c r="H200" s="179"/>
      <c r="I200" s="179"/>
      <c r="J200" s="85"/>
      <c r="K200" s="179"/>
      <c r="L200" s="179"/>
      <c r="M200" s="179"/>
      <c r="Q200" s="805" t="s">
        <v>88</v>
      </c>
      <c r="R200" s="902"/>
      <c r="S200" s="824">
        <v>1</v>
      </c>
      <c r="T200" s="901"/>
      <c r="U200" s="805" t="s">
        <v>87</v>
      </c>
      <c r="V200" s="823"/>
      <c r="W200" s="824">
        <v>1</v>
      </c>
      <c r="X200" s="906"/>
      <c r="Y200" s="805" t="s">
        <v>87</v>
      </c>
      <c r="Z200" s="190"/>
      <c r="AA200" s="112">
        <v>1</v>
      </c>
      <c r="AB200" s="328"/>
    </row>
    <row r="201" spans="7:28" ht="15" customHeight="1">
      <c r="G201" s="178"/>
      <c r="H201" s="179"/>
      <c r="I201" s="179"/>
      <c r="J201" s="85"/>
      <c r="K201" s="179"/>
      <c r="L201" s="179"/>
      <c r="M201" s="179"/>
      <c r="Q201" s="805"/>
      <c r="R201" s="902"/>
      <c r="S201" s="824"/>
      <c r="T201" s="901"/>
      <c r="U201" s="805"/>
      <c r="V201" s="823"/>
      <c r="W201" s="824"/>
      <c r="X201" s="906"/>
      <c r="Y201" s="805"/>
      <c r="Z201" s="429"/>
      <c r="AA201" s="209"/>
      <c r="AB201" s="114" t="s">
        <v>410</v>
      </c>
    </row>
    <row r="202" spans="7:28" ht="15" customHeight="1">
      <c r="G202" s="178"/>
      <c r="H202" s="179"/>
      <c r="I202" s="179"/>
      <c r="J202" s="85"/>
      <c r="K202" s="179"/>
      <c r="L202" s="179"/>
      <c r="M202" s="179"/>
      <c r="Q202" s="805"/>
      <c r="R202" s="902"/>
      <c r="S202" s="824"/>
      <c r="T202" s="901"/>
      <c r="U202" s="805"/>
      <c r="V202" s="431"/>
      <c r="W202" s="176"/>
      <c r="X202" s="209" t="s">
        <v>409</v>
      </c>
      <c r="Y202" s="258"/>
      <c r="Z202" s="258"/>
      <c r="AA202" s="258"/>
      <c r="AB202" s="553"/>
    </row>
    <row r="203" spans="7:28" ht="15" customHeight="1">
      <c r="G203" s="178"/>
      <c r="H203" s="179"/>
      <c r="I203" s="179"/>
      <c r="J203" s="85"/>
      <c r="K203" s="179"/>
      <c r="L203" s="179"/>
      <c r="M203" s="179"/>
      <c r="Q203" s="805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24" s="34" customFormat="1" ht="16.5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="33" customFormat="1" ht="11.25">
      <c r="A206" s="33" t="s">
        <v>280</v>
      </c>
    </row>
    <row r="207" ht="11.25"/>
    <row r="208" spans="3:5" s="12" customFormat="1" ht="15" customHeight="1">
      <c r="C208" s="220"/>
      <c r="D208" s="127"/>
      <c r="E208" s="221"/>
    </row>
    <row r="210" s="33" customFormat="1" ht="16.5" customHeight="1">
      <c r="A210" s="33" t="s">
        <v>279</v>
      </c>
    </row>
    <row r="212" spans="1:24" s="34" customFormat="1" ht="16.5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="33" customFormat="1" ht="16.5" customHeight="1">
      <c r="A214" s="33" t="s">
        <v>280</v>
      </c>
    </row>
    <row r="215" spans="7:8" ht="16.5" customHeight="1">
      <c r="G215" s="95"/>
      <c r="H215" s="95"/>
    </row>
    <row r="216" spans="1:24" s="34" customFormat="1" ht="16.5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="33" customFormat="1" ht="16.5" customHeight="1">
      <c r="A218" s="33" t="s">
        <v>281</v>
      </c>
    </row>
    <row r="219" spans="7:8" ht="16.5" customHeight="1">
      <c r="G219" s="95"/>
      <c r="H219" s="95"/>
    </row>
    <row r="220" spans="1:24" s="34" customFormat="1" ht="16.5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3" s="33" customFormat="1" ht="16.5" customHeight="1">
      <c r="A222" s="33" t="s">
        <v>307</v>
      </c>
      <c r="B222" s="33" t="s">
        <v>308</v>
      </c>
      <c r="C222" s="33" t="s">
        <v>309</v>
      </c>
    </row>
    <row r="224" spans="1:9" s="21" customFormat="1" ht="19.5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19.5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19.5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19.5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="33" customFormat="1" ht="16.5" customHeight="1">
      <c r="A242" s="33" t="s">
        <v>328</v>
      </c>
    </row>
    <row r="244" spans="1:1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>
        <f>IF(ISERROR(INDEX(kind_of_nameforms,MATCH(E244,kind_of_forms,0),1)),"",INDEX(kind_of_nameforms,MATCH(E244,kind_of_forms,0),1))</f>
      </c>
    </row>
    <row r="247" spans="1:2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4:21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75"/>
      <c r="D249" s="732">
        <v>1</v>
      </c>
      <c r="E249" s="818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 t="e">
        <f>mergeValue(H249)</f>
        <v>#NAME?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75"/>
      <c r="D250" s="732"/>
      <c r="E250" s="818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7:21" s="384" customFormat="1" ht="15">
      <c r="Q251" s="391"/>
      <c r="U251" s="385"/>
    </row>
    <row r="252" spans="1:2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6:21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76"/>
      <c r="D254" s="372"/>
      <c r="E254" s="599"/>
      <c r="F254" s="877"/>
      <c r="G254" s="732">
        <v>0</v>
      </c>
      <c r="H254" s="734"/>
      <c r="I254" s="373"/>
      <c r="J254" s="518" t="s">
        <v>556</v>
      </c>
      <c r="K254" s="176"/>
      <c r="L254" s="389"/>
      <c r="M254" s="315" t="e">
        <f>mergeValue(H254)</f>
        <v>#NAME?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76"/>
      <c r="D255" s="372"/>
      <c r="E255" s="599"/>
      <c r="F255" s="877"/>
      <c r="G255" s="732"/>
      <c r="H255" s="734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7:21" s="384" customFormat="1" ht="15">
      <c r="Q256" s="391"/>
      <c r="U256" s="385"/>
    </row>
    <row r="257" spans="1:2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7:21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 t="e">
        <f>mergeValue(H259)</f>
        <v>#NAME?</v>
      </c>
      <c r="N259" s="296"/>
      <c r="O259" s="296"/>
      <c r="P259" s="296"/>
      <c r="Q259" s="296"/>
      <c r="R259" s="315" t="str">
        <f>K259&amp;" ("&amp;L259&amp;")"</f>
        <v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ht="11.25"/>
    <row r="262" s="33" customFormat="1" ht="11.25">
      <c r="A262" s="33" t="s">
        <v>637</v>
      </c>
    </row>
    <row r="263" ht="11.25"/>
    <row r="264" spans="1:10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ht="11.25"/>
    <row r="266" ht="11.25"/>
    <row r="267" s="33" customFormat="1" ht="11.25">
      <c r="A267" s="33" t="s">
        <v>669</v>
      </c>
    </row>
    <row r="268" ht="11.25"/>
    <row r="269" spans="1:15" s="34" customFormat="1" ht="19.5" customHeight="1">
      <c r="A269" s="410"/>
      <c r="B269" s="248"/>
      <c r="C269" s="86"/>
      <c r="D269" s="788"/>
      <c r="E269" s="778"/>
      <c r="F269" s="782"/>
      <c r="G269" s="417"/>
      <c r="H269" s="554"/>
      <c r="I269" s="554"/>
      <c r="J269" s="537"/>
      <c r="K269" s="417" t="s">
        <v>500</v>
      </c>
      <c r="L269" s="801" t="s">
        <v>649</v>
      </c>
      <c r="M269" s="612"/>
      <c r="N269" s="315"/>
      <c r="O269" s="315"/>
    </row>
    <row r="270" spans="1:15" s="34" customFormat="1" ht="19.5" customHeight="1">
      <c r="A270" s="410"/>
      <c r="B270" s="248"/>
      <c r="C270" s="86"/>
      <c r="D270" s="788"/>
      <c r="E270" s="778"/>
      <c r="F270" s="782"/>
      <c r="G270" s="116"/>
      <c r="H270" s="609" t="s">
        <v>278</v>
      </c>
      <c r="I270" s="421"/>
      <c r="J270" s="421"/>
      <c r="K270" s="419"/>
      <c r="L270" s="801"/>
      <c r="M270" s="612"/>
      <c r="N270" s="315"/>
      <c r="O270" s="315"/>
    </row>
    <row r="271" ht="11.25"/>
    <row r="272" ht="11.25"/>
    <row r="273" s="33" customFormat="1" ht="11.25">
      <c r="A273" s="33" t="s">
        <v>685</v>
      </c>
    </row>
    <row r="274" ht="11.25"/>
    <row r="275" spans="1:15" s="34" customFormat="1" ht="19.5" customHeight="1">
      <c r="A275" s="410"/>
      <c r="B275" s="248"/>
      <c r="C275" s="86"/>
      <c r="D275" s="788"/>
      <c r="E275" s="778"/>
      <c r="F275" s="782"/>
      <c r="G275" s="417"/>
      <c r="H275" s="554"/>
      <c r="I275" s="554"/>
      <c r="J275" s="667"/>
      <c r="K275" s="417" t="s">
        <v>500</v>
      </c>
      <c r="L275" s="801" t="s">
        <v>649</v>
      </c>
      <c r="M275" s="612"/>
      <c r="N275" s="315"/>
      <c r="O275" s="315"/>
    </row>
    <row r="276" spans="1:15" s="34" customFormat="1" ht="19.5" customHeight="1">
      <c r="A276" s="410"/>
      <c r="B276" s="248"/>
      <c r="C276" s="86"/>
      <c r="D276" s="788"/>
      <c r="E276" s="778"/>
      <c r="F276" s="782"/>
      <c r="G276" s="116"/>
      <c r="H276" s="609" t="s">
        <v>278</v>
      </c>
      <c r="I276" s="421"/>
      <c r="J276" s="421"/>
      <c r="K276" s="419"/>
      <c r="L276" s="801"/>
      <c r="M276" s="612"/>
      <c r="N276" s="315"/>
      <c r="O276" s="315"/>
    </row>
    <row r="277" ht="11.25"/>
    <row r="278" ht="11.25"/>
    <row r="279" s="33" customFormat="1" ht="11.25">
      <c r="A279" s="33" t="s">
        <v>670</v>
      </c>
    </row>
    <row r="280" ht="11.25"/>
    <row r="281" spans="1:15" s="34" customFormat="1" ht="19.5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ht="11.25"/>
    <row r="283" ht="11.25"/>
    <row r="284" s="33" customFormat="1" ht="11.25">
      <c r="A284" s="33" t="s">
        <v>676</v>
      </c>
    </row>
    <row r="285" ht="11.25"/>
    <row r="286" spans="1:15" s="34" customFormat="1" ht="19.5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67"/>
      <c r="K286" s="417" t="s">
        <v>500</v>
      </c>
      <c r="L286" s="624"/>
      <c r="M286" s="612"/>
      <c r="N286" s="315"/>
      <c r="O286" s="315"/>
    </row>
    <row r="289" s="33" customFormat="1" ht="16.5" customHeight="1">
      <c r="A289" s="33" t="s">
        <v>541</v>
      </c>
    </row>
    <row r="291" spans="1:20" s="253" customFormat="1" ht="409.5">
      <c r="A291" s="770">
        <v>1</v>
      </c>
      <c r="B291" s="317"/>
      <c r="C291" s="317"/>
      <c r="D291" s="317"/>
      <c r="F291" s="457" t="e">
        <f>"2."&amp;mergeValue(A291)</f>
        <v>#NAME?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70"/>
      <c r="B292" s="317"/>
      <c r="C292" s="317"/>
      <c r="D292" s="317"/>
      <c r="F292" s="457" t="e">
        <f>"3."&amp;mergeValue(A292)</f>
        <v>#NAME?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70"/>
      <c r="B293" s="317"/>
      <c r="C293" s="317"/>
      <c r="D293" s="317"/>
      <c r="F293" s="457" t="e">
        <f>"4."&amp;mergeValue(A293)</f>
        <v>#NAME?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70"/>
      <c r="B294" s="770">
        <v>1</v>
      </c>
      <c r="C294" s="464"/>
      <c r="D294" s="464"/>
      <c r="F294" s="457" t="e">
        <f>"4."&amp;mergeValue(A294)&amp;"."&amp;mergeValue(B294)</f>
        <v>#NAME?</v>
      </c>
      <c r="G294" s="448" t="s">
        <v>630</v>
      </c>
      <c r="H294" s="441" t="str">
        <f>IF(region_name="","",region_name)</f>
        <v>Воронежская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70"/>
      <c r="B295" s="770"/>
      <c r="C295" s="770">
        <v>1</v>
      </c>
      <c r="D295" s="464"/>
      <c r="F295" s="457" t="e">
        <f>"4."&amp;mergeValue(A295)&amp;"."&amp;mergeValue(B295)&amp;"."&amp;mergeValue(C295)</f>
        <v>#NAME?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70"/>
      <c r="B296" s="770"/>
      <c r="C296" s="770"/>
      <c r="D296" s="464">
        <v>1</v>
      </c>
      <c r="F296" s="457" t="e">
        <f>"4."&amp;mergeValue(A296)&amp;"."&amp;mergeValue(B296)&amp;"."&amp;mergeValue(C296)&amp;"."&amp;mergeValue(D296)</f>
        <v>#NAME?</v>
      </c>
      <c r="G296" s="541" t="s">
        <v>532</v>
      </c>
      <c r="H296" s="441"/>
      <c r="I296" s="801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70"/>
      <c r="B297" s="770"/>
      <c r="C297" s="770"/>
      <c r="D297" s="464"/>
      <c r="F297" s="545"/>
      <c r="G297" s="546" t="s">
        <v>4</v>
      </c>
      <c r="H297" s="547"/>
      <c r="I297" s="801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70"/>
      <c r="B298" s="770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70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mergeCells count="235">
    <mergeCell ref="AL184:AL189"/>
    <mergeCell ref="U154:U155"/>
    <mergeCell ref="Y184:Y185"/>
    <mergeCell ref="N166:AL166"/>
    <mergeCell ref="N167:AL167"/>
    <mergeCell ref="O116:V116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AA82:AA83"/>
    <mergeCell ref="AB82:AB83"/>
    <mergeCell ref="T200:T202"/>
    <mergeCell ref="R200:R202"/>
    <mergeCell ref="S200:S202"/>
    <mergeCell ref="X184:X185"/>
    <mergeCell ref="R184:R186"/>
    <mergeCell ref="T184:T186"/>
    <mergeCell ref="W184:W185"/>
    <mergeCell ref="J136:J139"/>
    <mergeCell ref="T137:T138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7:AC77"/>
    <mergeCell ref="O78:AC78"/>
    <mergeCell ref="O79:AC79"/>
    <mergeCell ref="O80:AC80"/>
    <mergeCell ref="O81:AC81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O115:V115"/>
    <mergeCell ref="Y98:Y99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F254:F255"/>
    <mergeCell ref="G254:G255"/>
    <mergeCell ref="V200:V201"/>
    <mergeCell ref="Q200:Q203"/>
    <mergeCell ref="U200:U202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S120:S121"/>
    <mergeCell ref="R66:R67"/>
    <mergeCell ref="O148:V148"/>
    <mergeCell ref="O97:AA97"/>
    <mergeCell ref="Y82:Y83"/>
    <mergeCell ref="Z82:Z83"/>
    <mergeCell ref="O114:V114"/>
  </mergeCells>
  <dataValidations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 V82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</dataValidation>
    <dataValidation type="list" allowBlank="1" showInputMessage="1" prompt="Выберите значение из списка" errorTitle="Ошибка" error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prompt="Выберите значение из списка" errorTitle="Ошибка" error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allowBlank="1" sqref="S68:S73 S36:S41 S52:S57 S84:S89 Z84:Z88"/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42" customWidth="1"/>
    <col min="2" max="2" width="90.7109375" style="42" customWidth="1"/>
    <col min="3" max="16384" width="9.140625" style="42" customWidth="1"/>
  </cols>
  <sheetData>
    <row r="1" ht="11.25">
      <c r="B1" s="50" t="s">
        <v>63</v>
      </c>
    </row>
    <row r="2" ht="90">
      <c r="B2" s="52" t="s">
        <v>537</v>
      </c>
    </row>
    <row r="3" ht="67.5">
      <c r="B3" s="52" t="s">
        <v>431</v>
      </c>
    </row>
    <row r="4" ht="33.75">
      <c r="B4" s="52" t="s">
        <v>689</v>
      </c>
    </row>
    <row r="5" ht="11.25">
      <c r="B5" s="52" t="s">
        <v>226</v>
      </c>
    </row>
    <row r="6" ht="22.5">
      <c r="B6" s="52" t="s">
        <v>270</v>
      </c>
    </row>
    <row r="7" ht="22.5">
      <c r="B7" s="52" t="s">
        <v>271</v>
      </c>
    </row>
    <row r="8" ht="22.5">
      <c r="B8" s="52" t="s">
        <v>272</v>
      </c>
    </row>
    <row r="9" ht="22.5">
      <c r="B9" s="52" t="s">
        <v>538</v>
      </c>
    </row>
    <row r="10" ht="56.25">
      <c r="B10" s="52" t="s">
        <v>688</v>
      </c>
    </row>
    <row r="11" ht="12.75">
      <c r="B11" s="332" t="s">
        <v>427</v>
      </c>
    </row>
    <row r="12" ht="11.25">
      <c r="B12" s="50" t="s">
        <v>185</v>
      </c>
    </row>
    <row r="13" ht="22.5">
      <c r="B13" s="52" t="s">
        <v>201</v>
      </c>
    </row>
    <row r="14" ht="67.5">
      <c r="B14" s="52" t="s">
        <v>254</v>
      </c>
    </row>
    <row r="15" ht="22.5">
      <c r="B15" s="52" t="s">
        <v>234</v>
      </c>
    </row>
    <row r="16" spans="2:4" ht="11.25">
      <c r="B16" s="50" t="s">
        <v>210</v>
      </c>
      <c r="D16" s="93"/>
    </row>
    <row r="17" ht="33.75">
      <c r="B17" s="52" t="s">
        <v>268</v>
      </c>
    </row>
    <row r="18" ht="33.75">
      <c r="B18" s="52" t="s">
        <v>269</v>
      </c>
    </row>
    <row r="19" ht="11.25">
      <c r="B19" s="52" t="s">
        <v>255</v>
      </c>
    </row>
    <row r="20" ht="33.75">
      <c r="B20" s="52" t="s">
        <v>295</v>
      </c>
    </row>
    <row r="21" ht="11.25">
      <c r="B21" s="50" t="s">
        <v>223</v>
      </c>
    </row>
    <row r="22" ht="11.25">
      <c r="B22" s="52" t="s">
        <v>225</v>
      </c>
    </row>
    <row r="24" ht="22.5">
      <c r="B24" s="334" t="s">
        <v>378</v>
      </c>
    </row>
    <row r="26" ht="11.25">
      <c r="B26" s="50" t="s">
        <v>334</v>
      </c>
    </row>
    <row r="27" ht="22.5">
      <c r="B27" s="333" t="s">
        <v>510</v>
      </c>
    </row>
    <row r="28" ht="56.25">
      <c r="B28" s="333" t="s">
        <v>509</v>
      </c>
    </row>
    <row r="29" ht="11.25">
      <c r="B29" s="428" t="s">
        <v>428</v>
      </c>
    </row>
    <row r="30" ht="22.5">
      <c r="B30" s="333" t="s">
        <v>429</v>
      </c>
    </row>
    <row r="32" spans="1:2" ht="11.25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ht="11.25">
      <c r="B35" s="405" t="s">
        <v>486</v>
      </c>
    </row>
    <row r="36" ht="11.25">
      <c r="B36" s="407" t="s">
        <v>487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V20"/>
  <sheetViews>
    <sheetView showGridLines="0" zoomScalePageLayoutView="0" workbookViewId="0" topLeftCell="C3">
      <selection activeCell="G22" sqref="G22"/>
    </sheetView>
  </sheetViews>
  <sheetFormatPr defaultColWidth="9.140625" defaultRowHeight="11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125" style="34" customWidth="1"/>
    <col min="5" max="5" width="46.421875" style="34" customWidth="1"/>
    <col min="6" max="6" width="3.7109375" style="34" customWidth="1"/>
    <col min="7" max="7" width="5.7109375" style="34" customWidth="1"/>
    <col min="8" max="8" width="41.421875" style="34" bestFit="1" customWidth="1"/>
    <col min="9" max="9" width="3.7109375" style="34" customWidth="1"/>
    <col min="10" max="10" width="5.7109375" style="34" customWidth="1"/>
    <col min="11" max="11" width="32.57421875" style="34" customWidth="1"/>
    <col min="12" max="12" width="14.851562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1875" style="315" hidden="1" customWidth="1"/>
    <col min="19" max="22" width="9.140625" style="479" customWidth="1"/>
    <col min="23" max="16384" width="9.140625" style="34" customWidth="1"/>
  </cols>
  <sheetData>
    <row r="1" spans="3:256" s="296" customFormat="1" ht="16.5" customHeight="1" hidden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150" s="488" customFormat="1" ht="16.5" customHeight="1" hidden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2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2" s="130" customFormat="1" ht="22.5">
      <c r="A4" s="129"/>
      <c r="B4" s="34"/>
      <c r="C4" s="353"/>
      <c r="D4" s="727" t="s">
        <v>443</v>
      </c>
      <c r="E4" s="728"/>
      <c r="F4" s="728"/>
      <c r="G4" s="728"/>
      <c r="H4" s="729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2" s="130" customFormat="1" ht="3" customHeight="1" hidden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2" s="130" customFormat="1" ht="19.5" customHeight="1" hidden="1">
      <c r="A6" s="359"/>
      <c r="B6" s="359"/>
      <c r="C6" s="353"/>
      <c r="D6" s="730"/>
      <c r="E6" s="730"/>
      <c r="F6" s="731" t="s">
        <v>87</v>
      </c>
      <c r="G6" s="731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ht="3" customHeight="1"/>
    <row r="8" spans="1:22" s="130" customFormat="1" ht="14.25">
      <c r="A8" s="129"/>
      <c r="B8" s="34"/>
      <c r="C8" s="353"/>
      <c r="D8" s="732" t="s">
        <v>18</v>
      </c>
      <c r="E8" s="732"/>
      <c r="F8" s="732" t="s">
        <v>444</v>
      </c>
      <c r="G8" s="732"/>
      <c r="H8" s="732"/>
      <c r="I8" s="733" t="s">
        <v>445</v>
      </c>
      <c r="J8" s="733"/>
      <c r="K8" s="733"/>
      <c r="L8" s="733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2" s="130" customFormat="1" ht="20.25" customHeight="1">
      <c r="A9" s="129"/>
      <c r="B9" s="34"/>
      <c r="C9" s="353"/>
      <c r="D9" s="363" t="s">
        <v>95</v>
      </c>
      <c r="E9" s="363" t="s">
        <v>446</v>
      </c>
      <c r="F9" s="723" t="s">
        <v>95</v>
      </c>
      <c r="G9" s="724"/>
      <c r="H9" s="364" t="s">
        <v>446</v>
      </c>
      <c r="I9" s="725" t="s">
        <v>95</v>
      </c>
      <c r="J9" s="725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3:22" ht="12" customHeight="1">
      <c r="C10" s="372"/>
      <c r="D10" s="477" t="s">
        <v>96</v>
      </c>
      <c r="E10" s="477" t="s">
        <v>52</v>
      </c>
      <c r="F10" s="726" t="s">
        <v>53</v>
      </c>
      <c r="G10" s="726"/>
      <c r="H10" s="477" t="s">
        <v>54</v>
      </c>
      <c r="I10" s="726" t="s">
        <v>71</v>
      </c>
      <c r="J10" s="726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2" s="130" customFormat="1" ht="14.25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83" s="388" customFormat="1" ht="0.75" customHeight="1">
      <c r="A12" s="89"/>
      <c r="B12" s="248" t="s">
        <v>451</v>
      </c>
      <c r="C12" s="735"/>
      <c r="D12" s="732">
        <v>1</v>
      </c>
      <c r="E12" s="736" t="s">
        <v>2228</v>
      </c>
      <c r="F12" s="686"/>
      <c r="G12" s="671">
        <v>0</v>
      </c>
      <c r="H12" s="480"/>
      <c r="I12" s="373"/>
      <c r="J12" s="518" t="s">
        <v>556</v>
      </c>
      <c r="K12" s="176"/>
      <c r="L12" s="389"/>
      <c r="M12" s="315" t="e">
        <f>mergeValue(H12)</f>
        <v>#NAME?</v>
      </c>
      <c r="N12" s="296"/>
      <c r="O12" s="296"/>
      <c r="P12" s="315" t="str">
        <f>IF(ISERROR(MATCH(Q12,MODesc,0)),"n","y")</f>
        <v>n</v>
      </c>
      <c r="Q12" s="296" t="s">
        <v>2228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83" s="388" customFormat="1" ht="0.75" customHeight="1">
      <c r="A13" s="89"/>
      <c r="B13" s="248" t="s">
        <v>451</v>
      </c>
      <c r="C13" s="735"/>
      <c r="D13" s="732"/>
      <c r="E13" s="737"/>
      <c r="F13" s="738"/>
      <c r="G13" s="732">
        <v>1</v>
      </c>
      <c r="H13" s="734" t="s">
        <v>1508</v>
      </c>
      <c r="I13" s="373"/>
      <c r="J13" s="518" t="s">
        <v>556</v>
      </c>
      <c r="K13" s="176"/>
      <c r="L13" s="389"/>
      <c r="M13" s="315" t="e">
        <f>mergeValue(H13)</f>
        <v>#NAME?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83" s="388" customFormat="1" ht="18.75" customHeight="1">
      <c r="A14" s="89"/>
      <c r="B14" s="248" t="s">
        <v>451</v>
      </c>
      <c r="C14" s="735"/>
      <c r="D14" s="732"/>
      <c r="E14" s="737"/>
      <c r="F14" s="739"/>
      <c r="G14" s="732"/>
      <c r="H14" s="734"/>
      <c r="I14" s="692"/>
      <c r="J14" s="671">
        <v>1</v>
      </c>
      <c r="K14" s="687" t="s">
        <v>1510</v>
      </c>
      <c r="L14" s="370" t="s">
        <v>1511</v>
      </c>
      <c r="M14" s="315" t="e">
        <f>mergeValue(H14)</f>
        <v>#NAME?</v>
      </c>
      <c r="N14" s="296"/>
      <c r="O14" s="296"/>
      <c r="P14" s="296"/>
      <c r="Q14" s="296"/>
      <c r="R14" s="315" t="str">
        <f>K14&amp;" ("&amp;L14&amp;")"</f>
        <v>Городское поселение - город Семилуки (20649101)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2" s="130" customFormat="1" ht="0.7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2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 ht="14.25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>
    <row r="1" ht="11.25">
      <c r="A1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CCFF"/>
  </sheetPr>
  <dimension ref="A1:T25"/>
  <sheetViews>
    <sheetView showGridLines="0" zoomScalePageLayoutView="0" workbookViewId="0" topLeftCell="C4">
      <selection activeCell="J21" sqref="J21:J23"/>
    </sheetView>
  </sheetViews>
  <sheetFormatPr defaultColWidth="9.140625"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15625" style="102" customWidth="1"/>
    <col min="7" max="7" width="8.57421875" style="102" customWidth="1"/>
    <col min="8" max="8" width="3.7109375" style="102" customWidth="1"/>
    <col min="9" max="9" width="5.421875" style="102" customWidth="1"/>
    <col min="10" max="10" width="47.851562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1875" style="102" customWidth="1"/>
    <col min="19" max="19" width="30.7109375" style="102" customWidth="1"/>
    <col min="20" max="20" width="3.7109375" style="102" customWidth="1"/>
    <col min="21" max="16384" width="9.140625" style="102" customWidth="1"/>
  </cols>
  <sheetData>
    <row r="1" ht="11.25" hidden="1">
      <c r="A1" s="320"/>
    </row>
    <row r="2" ht="11.25" hidden="1"/>
    <row r="3" ht="11.25" hidden="1"/>
    <row r="4" ht="3" customHeight="1"/>
    <row r="5" spans="1:19" s="123" customFormat="1" ht="24.75" customHeight="1">
      <c r="A5" s="312"/>
      <c r="B5" s="312"/>
      <c r="D5" s="727" t="s">
        <v>430</v>
      </c>
      <c r="E5" s="728"/>
      <c r="F5" s="728"/>
      <c r="G5" s="728"/>
      <c r="H5" s="728"/>
      <c r="I5" s="728"/>
      <c r="J5" s="729"/>
      <c r="K5" s="578"/>
      <c r="L5" s="231"/>
      <c r="M5" s="231"/>
      <c r="N5" s="231"/>
      <c r="O5" s="231"/>
      <c r="P5" s="231"/>
      <c r="Q5" s="231"/>
      <c r="R5" s="231"/>
      <c r="S5" s="231"/>
    </row>
    <row r="6" spans="1:10" s="183" customFormat="1" ht="11.25" hidden="1">
      <c r="A6" s="433"/>
      <c r="B6" s="433"/>
      <c r="D6" s="746"/>
      <c r="E6" s="747"/>
      <c r="F6" s="747"/>
      <c r="G6" s="747"/>
      <c r="H6" s="747"/>
      <c r="I6" s="747"/>
      <c r="J6" s="748"/>
    </row>
    <row r="7" spans="1:10" s="183" customFormat="1" ht="11.25" hidden="1">
      <c r="A7" s="433"/>
      <c r="B7" s="433"/>
      <c r="E7" s="744"/>
      <c r="F7" s="744"/>
      <c r="G7" s="743"/>
      <c r="H7" s="743"/>
      <c r="I7" s="743"/>
      <c r="J7" s="743"/>
    </row>
    <row r="8" spans="1:10" s="183" customFormat="1" ht="11.25" hidden="1">
      <c r="A8" s="433"/>
      <c r="B8" s="433"/>
      <c r="E8" s="744"/>
      <c r="F8" s="744"/>
      <c r="G8" s="743"/>
      <c r="H8" s="743"/>
      <c r="I8" s="743"/>
      <c r="J8" s="743"/>
    </row>
    <row r="9" spans="1:10" s="183" customFormat="1" ht="11.25" hidden="1">
      <c r="A9" s="433"/>
      <c r="B9" s="433"/>
      <c r="E9" s="744"/>
      <c r="F9" s="744"/>
      <c r="G9" s="743"/>
      <c r="H9" s="743"/>
      <c r="I9" s="743"/>
      <c r="J9" s="743"/>
    </row>
    <row r="10" spans="1:10" s="183" customFormat="1" ht="11.25" hidden="1">
      <c r="A10" s="433"/>
      <c r="B10" s="433"/>
      <c r="E10" s="744"/>
      <c r="F10" s="744"/>
      <c r="G10" s="743"/>
      <c r="H10" s="743"/>
      <c r="I10" s="743"/>
      <c r="J10" s="743"/>
    </row>
    <row r="11" spans="1:18" s="183" customFormat="1" ht="11.25" hidden="1">
      <c r="A11" s="433"/>
      <c r="B11" s="433"/>
      <c r="D11" s="165"/>
      <c r="E11" s="744"/>
      <c r="F11" s="744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18" s="183" customFormat="1" ht="11.25" hidden="1">
      <c r="A12" s="433"/>
      <c r="B12" s="433"/>
      <c r="E12" s="744"/>
      <c r="F12" s="744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18" s="183" customFormat="1" ht="11.25" hidden="1">
      <c r="A13" s="433"/>
      <c r="B13" s="433"/>
      <c r="E13" s="745"/>
      <c r="F13" s="745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" s="183" customFormat="1" ht="11.25" hidden="1">
      <c r="A14" s="433"/>
      <c r="B14" s="433"/>
    </row>
    <row r="15" ht="11.25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4:19" ht="27" customHeight="1">
      <c r="D17" s="741" t="s">
        <v>95</v>
      </c>
      <c r="E17" s="741" t="s">
        <v>299</v>
      </c>
      <c r="F17" s="741" t="s">
        <v>83</v>
      </c>
      <c r="G17" s="741" t="s">
        <v>488</v>
      </c>
      <c r="H17" s="741" t="s">
        <v>95</v>
      </c>
      <c r="I17" s="741"/>
      <c r="J17" s="741" t="s">
        <v>23</v>
      </c>
      <c r="K17" s="742" t="s">
        <v>516</v>
      </c>
      <c r="L17" s="742"/>
      <c r="M17" s="742"/>
      <c r="N17" s="742"/>
      <c r="O17" s="742" t="s">
        <v>515</v>
      </c>
      <c r="P17" s="742"/>
      <c r="Q17" s="742"/>
      <c r="R17" s="742"/>
      <c r="S17" s="741" t="s">
        <v>247</v>
      </c>
    </row>
    <row r="18" spans="4:19" ht="30.75" customHeight="1">
      <c r="D18" s="741"/>
      <c r="E18" s="741"/>
      <c r="F18" s="741"/>
      <c r="G18" s="741"/>
      <c r="H18" s="741"/>
      <c r="I18" s="741"/>
      <c r="J18" s="741"/>
      <c r="K18" s="117" t="s">
        <v>302</v>
      </c>
      <c r="L18" s="741" t="s">
        <v>95</v>
      </c>
      <c r="M18" s="741"/>
      <c r="N18" s="117" t="s">
        <v>233</v>
      </c>
      <c r="O18" s="117" t="s">
        <v>302</v>
      </c>
      <c r="P18" s="741" t="s">
        <v>95</v>
      </c>
      <c r="Q18" s="741"/>
      <c r="R18" s="117" t="s">
        <v>233</v>
      </c>
      <c r="S18" s="741"/>
    </row>
    <row r="19" spans="1:19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40" t="s">
        <v>71</v>
      </c>
      <c r="I19" s="740"/>
      <c r="J19" s="41" t="s">
        <v>72</v>
      </c>
      <c r="K19" s="41" t="s">
        <v>186</v>
      </c>
      <c r="L19" s="740" t="s">
        <v>187</v>
      </c>
      <c r="M19" s="740"/>
      <c r="N19" s="41" t="s">
        <v>211</v>
      </c>
      <c r="O19" s="41" t="s">
        <v>212</v>
      </c>
      <c r="P19" s="740" t="s">
        <v>213</v>
      </c>
      <c r="Q19" s="740"/>
      <c r="R19" s="41" t="s">
        <v>214</v>
      </c>
      <c r="S19" s="41" t="s">
        <v>215</v>
      </c>
    </row>
    <row r="20" spans="3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19" s="670" customFormat="1" ht="18.75" customHeight="1">
      <c r="A21" s="306">
        <v>4</v>
      </c>
      <c r="C21" s="427"/>
      <c r="D21" s="749">
        <v>1</v>
      </c>
      <c r="E21" s="751" t="s">
        <v>389</v>
      </c>
      <c r="F21" s="753" t="s">
        <v>698</v>
      </c>
      <c r="G21" s="756" t="s">
        <v>88</v>
      </c>
      <c r="H21" s="749"/>
      <c r="I21" s="749">
        <v>1</v>
      </c>
      <c r="J21" s="761" t="s">
        <v>398</v>
      </c>
      <c r="K21" s="760" t="s">
        <v>88</v>
      </c>
      <c r="L21" s="764"/>
      <c r="M21" s="764" t="s">
        <v>96</v>
      </c>
      <c r="N21" s="758"/>
      <c r="O21" s="760" t="s">
        <v>88</v>
      </c>
      <c r="P21" s="683"/>
      <c r="Q21" s="683" t="s">
        <v>96</v>
      </c>
      <c r="R21" s="694"/>
      <c r="S21" s="675"/>
    </row>
    <row r="22" spans="1:19" s="670" customFormat="1" ht="18.75" customHeight="1">
      <c r="A22" s="306"/>
      <c r="C22" s="183"/>
      <c r="D22" s="750"/>
      <c r="E22" s="752"/>
      <c r="F22" s="754"/>
      <c r="G22" s="757"/>
      <c r="H22" s="750"/>
      <c r="I22" s="750"/>
      <c r="J22" s="762"/>
      <c r="K22" s="757"/>
      <c r="L22" s="750"/>
      <c r="M22" s="750"/>
      <c r="N22" s="759"/>
      <c r="O22" s="757"/>
      <c r="P22" s="330"/>
      <c r="Q22" s="121"/>
      <c r="R22" s="121"/>
      <c r="S22" s="122"/>
    </row>
    <row r="23" spans="1:19" s="670" customFormat="1" ht="18.75" customHeight="1">
      <c r="A23" s="306"/>
      <c r="C23" s="183"/>
      <c r="D23" s="750"/>
      <c r="E23" s="752"/>
      <c r="F23" s="754"/>
      <c r="G23" s="757"/>
      <c r="H23" s="750"/>
      <c r="I23" s="750"/>
      <c r="J23" s="763"/>
      <c r="K23" s="757"/>
      <c r="L23" s="120"/>
      <c r="M23" s="121"/>
      <c r="N23" s="121"/>
      <c r="O23" s="121"/>
      <c r="P23" s="121"/>
      <c r="Q23" s="121"/>
      <c r="R23" s="121"/>
      <c r="S23" s="122"/>
    </row>
    <row r="24" spans="1:19" s="670" customFormat="1" ht="18.75" customHeight="1">
      <c r="A24" s="306"/>
      <c r="C24" s="183"/>
      <c r="D24" s="750"/>
      <c r="E24" s="752"/>
      <c r="F24" s="755"/>
      <c r="G24" s="757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4:19" ht="16.5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ht="3" customHeight="1"/>
    <row r="27" ht="11.25" hidden="1"/>
    <row r="28" ht="0.75" customHeight="1"/>
    <row r="29" ht="23.25" customHeight="1"/>
    <row r="30" ht="3" customHeight="1"/>
  </sheetData>
  <sheetProtection sheet="1" objects="1" scenarios="1" formatColumns="0" formatRows="0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dataValidations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213</v>
      </c>
    </row>
    <row r="2" spans="6:9" ht="22.5">
      <c r="F2" s="766" t="s">
        <v>525</v>
      </c>
      <c r="G2" s="767"/>
      <c r="H2" s="768"/>
      <c r="I2" s="577"/>
    </row>
    <row r="3" ht="3" customHeight="1"/>
    <row r="4" spans="1:20" s="253" customFormat="1" ht="11.25">
      <c r="A4" s="317"/>
      <c r="B4" s="317"/>
      <c r="C4" s="317"/>
      <c r="D4" s="317"/>
      <c r="F4" s="732" t="s">
        <v>496</v>
      </c>
      <c r="G4" s="732"/>
      <c r="H4" s="732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13.07.2020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e">
        <f>"3."&amp;mergeValue(A9)</f>
        <v>#NAME?</v>
      </c>
      <c r="G9" s="538" t="s">
        <v>529</v>
      </c>
      <c r="H9" s="441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585"/>
      <c r="D11" s="585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Воронежская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585"/>
      <c r="F12" s="457" t="e">
        <f>"4."&amp;mergeValue(A12)&amp;"."&amp;mergeValue(B12)&amp;"."&amp;mergeValue(C12)</f>
        <v>#NAME?</v>
      </c>
      <c r="G12" s="463" t="s">
        <v>531</v>
      </c>
      <c r="H12" s="441" t="str">
        <f>IF(Территории!H13="","",""&amp;Территории!H13&amp;"")</f>
        <v>Семилукский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585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 t="str">
        <f>IF(Территории!R14="","",""&amp;Территории!R14&amp;"")</f>
        <v>Городское поселение - город Семилуки (20649101)</v>
      </c>
      <c r="I13" s="67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631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Q15"/>
  <sheetViews>
    <sheetView showGridLines="0" zoomScalePageLayoutView="0" workbookViewId="0" topLeftCell="C4">
      <selection activeCell="G21" sqref="G21"/>
    </sheetView>
  </sheetViews>
  <sheetFormatPr defaultColWidth="10.57421875" defaultRowHeight="11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1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421875" style="34" customWidth="1"/>
    <col min="10" max="11" width="10.57421875" style="315" customWidth="1"/>
    <col min="12" max="16384" width="10.57421875" style="34" customWidth="1"/>
  </cols>
  <sheetData>
    <row r="1" spans="14:17" ht="14.25" hidden="1">
      <c r="N1" s="535"/>
      <c r="O1" s="535"/>
      <c r="Q1" s="535"/>
    </row>
    <row r="2" ht="14.25" hidden="1"/>
    <row r="3" ht="14.25" hidden="1"/>
    <row r="4" spans="3:8" ht="3" customHeight="1">
      <c r="C4" s="86"/>
      <c r="D4" s="35"/>
      <c r="E4" s="35"/>
      <c r="F4" s="35"/>
      <c r="G4" s="36"/>
      <c r="H4" s="36"/>
    </row>
    <row r="5" spans="3:8" ht="25.5" customHeight="1">
      <c r="C5" s="86"/>
      <c r="D5" s="773" t="s">
        <v>635</v>
      </c>
      <c r="E5" s="773"/>
      <c r="F5" s="773"/>
      <c r="G5" s="773"/>
      <c r="H5" s="579"/>
    </row>
    <row r="6" spans="3:8" ht="3" customHeight="1">
      <c r="C6" s="86"/>
      <c r="D6" s="35"/>
      <c r="E6" s="84"/>
      <c r="F6" s="606"/>
      <c r="G6" s="83"/>
      <c r="H6" s="411"/>
    </row>
    <row r="7" spans="3:8" ht="14.25">
      <c r="C7" s="86"/>
      <c r="D7" s="771" t="s">
        <v>496</v>
      </c>
      <c r="E7" s="771"/>
      <c r="F7" s="771"/>
      <c r="G7" s="771"/>
      <c r="H7" s="772" t="s">
        <v>497</v>
      </c>
    </row>
    <row r="8" spans="3:8" ht="14.25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2"/>
    </row>
    <row r="9" spans="3:8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8" ht="21" customHeight="1">
      <c r="A10" s="410"/>
      <c r="C10" s="86"/>
      <c r="D10" s="249" t="s">
        <v>96</v>
      </c>
      <c r="E10" s="605" t="s">
        <v>636</v>
      </c>
      <c r="F10" s="696" t="s">
        <v>2229</v>
      </c>
      <c r="G10" s="695" t="s">
        <v>2229</v>
      </c>
      <c r="H10" s="774" t="s">
        <v>638</v>
      </c>
    </row>
    <row r="11" spans="1:8" ht="21" customHeight="1">
      <c r="A11" s="410"/>
      <c r="C11" s="86"/>
      <c r="D11" s="249" t="s">
        <v>52</v>
      </c>
      <c r="E11" s="635" t="s">
        <v>686</v>
      </c>
      <c r="F11" s="653" t="s">
        <v>2229</v>
      </c>
      <c r="G11" s="695" t="s">
        <v>2229</v>
      </c>
      <c r="H11" s="775"/>
    </row>
    <row r="12" spans="1:11" ht="21" customHeight="1">
      <c r="A12" s="97"/>
      <c r="C12" s="46"/>
      <c r="D12" s="249" t="s">
        <v>53</v>
      </c>
      <c r="E12" s="605" t="s">
        <v>639</v>
      </c>
      <c r="F12" s="653" t="s">
        <v>2229</v>
      </c>
      <c r="G12" s="695" t="s">
        <v>2229</v>
      </c>
      <c r="H12" s="775"/>
      <c r="I12" s="315"/>
      <c r="K12" s="34"/>
    </row>
    <row r="13" spans="1:11" ht="21" customHeight="1">
      <c r="A13" s="97"/>
      <c r="C13" s="46"/>
      <c r="D13" s="249" t="s">
        <v>54</v>
      </c>
      <c r="E13" s="605" t="s">
        <v>640</v>
      </c>
      <c r="F13" s="653" t="s">
        <v>2230</v>
      </c>
      <c r="G13" s="695" t="s">
        <v>2231</v>
      </c>
      <c r="H13" s="775"/>
      <c r="I13" s="315"/>
      <c r="K13" s="34"/>
    </row>
    <row r="14" spans="1:8" ht="18.75" customHeight="1">
      <c r="A14" s="410"/>
      <c r="C14" s="86"/>
      <c r="D14" s="116"/>
      <c r="E14" s="609" t="s">
        <v>330</v>
      </c>
      <c r="F14" s="421"/>
      <c r="G14" s="419"/>
      <c r="H14" s="776"/>
    </row>
    <row r="15" spans="4:8" ht="14.25">
      <c r="D15" s="611"/>
      <c r="E15" s="611"/>
      <c r="F15" s="611"/>
      <c r="G15" s="611"/>
      <c r="H15" s="611"/>
    </row>
  </sheetData>
  <sheetProtection sheet="1" objects="1" scenarios="1" formatColumns="0" formatRows="0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://mupvks.ru"/>
    <hyperlink ref="G11" location="'Форма 2.13'!$G$11" tooltip="Кликните по гиперссылке, чтобы перейти по ссылке на обосновывающие документы или отредактировать её" display="http://mupvks.ru"/>
    <hyperlink ref="G12" location="'Форма 2.13'!$G$12" tooltip="Кликните по гиперссылке, чтобы перейти по ссылке на обосновывающие документы или отредактировать её" display="http://mupvks.ru"/>
    <hyperlink ref="G13" location="'Форма 2.13'!$G$13" tooltip="Кликните по гиперссылке, чтобы перейти по ссылке на обосновывающие документы или отредактировать её" display="http://zakupki.gov.ru"/>
    <hyperlink ref="F10" location="'Форма 2.13'!$F$10" tooltip="Кликните по гиперссылке, чтобы перейти по ссылке на обосновывающие документы или отредактировать её" display="http://mupvks.ru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Василий Куралесов</cp:lastModifiedBy>
  <cp:lastPrinted>2013-08-29T08:11:20Z</cp:lastPrinted>
  <dcterms:created xsi:type="dcterms:W3CDTF">2004-05-21T07:18:45Z</dcterms:created>
  <dcterms:modified xsi:type="dcterms:W3CDTF">2020-07-16T10:21:43Z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